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bokukubojun/o00共通/"/>
    </mc:Choice>
  </mc:AlternateContent>
  <xr:revisionPtr revIDLastSave="0" documentId="13_ncr:1_{0778CECE-5130-2B42-B823-D367C7826C7E}" xr6:coauthVersionLast="47" xr6:coauthVersionMax="47" xr10:uidLastSave="{00000000-0000-0000-0000-000000000000}"/>
  <bookViews>
    <workbookView xWindow="23320" yWindow="-20600" windowWidth="29400" windowHeight="18980" xr2:uid="{00000000-000D-0000-FFFF-FFFF00000000}"/>
  </bookViews>
  <sheets>
    <sheet name="メンバー・ユニフォーム登録" sheetId="6" r:id="rId1"/>
    <sheet name="当日メンバー表" sheetId="4" r:id="rId2"/>
    <sheet name="事務局使用" sheetId="7" r:id="rId3"/>
  </sheets>
  <externalReferences>
    <externalReference r:id="rId4"/>
  </externalReferences>
  <definedNames>
    <definedName name="_xlnm._FilterDatabase" localSheetId="0" hidden="1">メンバー・ユニフォーム登録!$A$45:$A$82</definedName>
    <definedName name="_xlnm._FilterDatabase" localSheetId="2" hidden="1">事務局使用!$A$1:$J$18</definedName>
    <definedName name="_xlnm._FilterDatabase" localSheetId="1" hidden="1">当日メンバー表!$A$4:$O$4</definedName>
    <definedName name="O_40">事務局使用!$D$35:$D$47</definedName>
    <definedName name="O_40E">事務局使用!#REF!</definedName>
    <definedName name="O_50">事務局使用!$F$35:$F$45</definedName>
    <definedName name="O_60">事務局使用!$G$35:$G$41</definedName>
    <definedName name="O_65">事務局使用!$H$35:$H$38</definedName>
    <definedName name="O30登録チーム">事務局使用!$C$34:$C$38</definedName>
    <definedName name="O40エンジョイ登録チーム">事務局使用!$D$34:$D$39</definedName>
    <definedName name="O40登録チーム">事務局使用!$E$34:$E$47</definedName>
    <definedName name="O50登録チーム">事務局使用!$F$34:$F$45</definedName>
    <definedName name="O60登録チーム">事務局使用!$G$34:$G$41</definedName>
    <definedName name="O65登録チーム">事務局使用!$H$34:$H$38</definedName>
    <definedName name="_xlnm.Print_Area" localSheetId="0">メンバー・ユニフォーム登録!$A$4:$I$85</definedName>
    <definedName name="_xlnm.Print_Area" localSheetId="1">当日メンバー表!$A$1:$L$55</definedName>
    <definedName name="TeamAB">[1]審判報告書!$W$17:$W$18</definedName>
    <definedName name="TeamList">IF([1]審判報告書!$D$2="☑","O30登録チーム",IF([1]審判報告書!$G$2="☑","O40登録チーム",IF([1]審判報告書!$J$2="☑","O50登録チーム",IF([1]審判報告書!$M$2="☑","O60登録チーム",IF([1]審判報告書!$P$2="☑","O65登録チーム","")))))</definedName>
    <definedName name="チームA">[1]審判報告書!$B$8</definedName>
    <definedName name="チームB">[1]審判報告書!$S$8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6" l="1"/>
  <c r="K2" i="6"/>
  <c r="B5" i="4" a="1"/>
  <c r="B5" i="4" s="1"/>
  <c r="I5" i="6" l="1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M41" i="6"/>
  <c r="J2" i="4" l="1"/>
  <c r="E8" i="6"/>
  <c r="L14" i="4"/>
  <c r="K14" i="4"/>
  <c r="J14" i="4"/>
  <c r="L13" i="4"/>
  <c r="K13" i="4"/>
  <c r="J13" i="4"/>
  <c r="L12" i="4"/>
  <c r="K12" i="4"/>
  <c r="J12" i="4"/>
  <c r="J7" i="4"/>
  <c r="K7" i="4"/>
  <c r="L7" i="4"/>
  <c r="J8" i="4"/>
  <c r="K8" i="4"/>
  <c r="L8" i="4"/>
  <c r="J6" i="4"/>
  <c r="K6" i="4"/>
  <c r="L6" i="4"/>
  <c r="C2" i="4"/>
  <c r="J11" i="4"/>
  <c r="K11" i="4"/>
  <c r="L11" i="4"/>
  <c r="E10" i="6"/>
  <c r="E11" i="6"/>
  <c r="E12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6" i="6"/>
  <c r="E7" i="6"/>
  <c r="E9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B13" i="4" l="1" a="1"/>
  <c r="B13" i="4" s="1"/>
  <c r="B23" i="4" a="1"/>
  <c r="B23" i="4" s="1"/>
  <c r="B33" i="4" a="1"/>
  <c r="B33" i="4" s="1"/>
  <c r="B15" i="4" a="1"/>
  <c r="B15" i="4" s="1"/>
  <c r="B35" i="4" a="1"/>
  <c r="B35" i="4" s="1"/>
  <c r="B26" i="4" a="1"/>
  <c r="B26" i="4" s="1"/>
  <c r="B27" i="4" a="1"/>
  <c r="B27" i="4" s="1"/>
  <c r="B28" i="4" a="1"/>
  <c r="B28" i="4" s="1"/>
  <c r="B19" i="4" a="1"/>
  <c r="B19" i="4" s="1"/>
  <c r="B14" i="4" a="1"/>
  <c r="B14" i="4" s="1"/>
  <c r="B24" i="4" a="1"/>
  <c r="B24" i="4" s="1"/>
  <c r="B34" i="4" a="1"/>
  <c r="B34" i="4" s="1"/>
  <c r="B25" i="4" a="1"/>
  <c r="B25" i="4" s="1"/>
  <c r="B16" i="4" a="1"/>
  <c r="B16" i="4" s="1"/>
  <c r="B36" i="4" a="1"/>
  <c r="B36" i="4" s="1"/>
  <c r="B37" i="4" a="1"/>
  <c r="B37" i="4" s="1"/>
  <c r="B38" i="4" a="1"/>
  <c r="B38" i="4" s="1"/>
  <c r="B29" i="4" a="1"/>
  <c r="B29" i="4" s="1"/>
  <c r="B20" i="4" a="1"/>
  <c r="B20" i="4" s="1"/>
  <c r="B6" i="4" a="1"/>
  <c r="B6" i="4" s="1"/>
  <c r="B30" i="4" a="1"/>
  <c r="B30" i="4" s="1"/>
  <c r="B7" i="4" a="1"/>
  <c r="B7" i="4" s="1"/>
  <c r="B10" i="4" a="1"/>
  <c r="B10" i="4" s="1"/>
  <c r="B8" i="4" a="1"/>
  <c r="B8" i="4" s="1"/>
  <c r="B11" i="4" a="1"/>
  <c r="B11" i="4" s="1"/>
  <c r="B21" i="4" a="1"/>
  <c r="B21" i="4" s="1"/>
  <c r="B31" i="4" a="1"/>
  <c r="B31" i="4" s="1"/>
  <c r="B12" i="4" a="1"/>
  <c r="B12" i="4" s="1"/>
  <c r="B22" i="4" a="1"/>
  <c r="B22" i="4" s="1"/>
  <c r="B32" i="4" a="1"/>
  <c r="B32" i="4" s="1"/>
  <c r="B17" i="4" a="1"/>
  <c r="B17" i="4" s="1"/>
  <c r="B18" i="4" a="1"/>
  <c r="B18" i="4" s="1"/>
  <c r="B9" i="4" a="1"/>
  <c r="B9" i="4" s="1"/>
  <c r="B45" i="4" a="1"/>
  <c r="B45" i="4" s="1"/>
  <c r="B51" i="4" a="1"/>
  <c r="B51" i="4" s="1"/>
  <c r="B39" i="4" a="1"/>
  <c r="B39" i="4" s="1"/>
  <c r="B40" i="4" a="1"/>
  <c r="B40" i="4" s="1"/>
  <c r="B50" i="4" a="1"/>
  <c r="B50" i="4" s="1"/>
  <c r="B43" i="4" a="1"/>
  <c r="B43" i="4" s="1"/>
  <c r="B41" i="4" a="1"/>
  <c r="B41" i="4" s="1"/>
  <c r="B52" i="4" a="1"/>
  <c r="B52" i="4" s="1"/>
  <c r="B46" i="4" a="1"/>
  <c r="B46" i="4" s="1"/>
  <c r="B53" i="4" a="1"/>
  <c r="B53" i="4" s="1"/>
  <c r="B49" i="4" a="1"/>
  <c r="B49" i="4" s="1"/>
  <c r="B54" i="4" a="1"/>
  <c r="B54" i="4" s="1"/>
  <c r="B44" i="4" a="1"/>
  <c r="B44" i="4" s="1"/>
  <c r="B42" i="4" a="1"/>
  <c r="B42" i="4" s="1"/>
  <c r="B48" i="4" a="1"/>
  <c r="B48" i="4" s="1"/>
  <c r="B47" i="4" a="1"/>
  <c r="B47" i="4" s="1"/>
  <c r="E12" i="4" l="1"/>
  <c r="C12" i="4"/>
  <c r="D12" i="4"/>
  <c r="E5" i="4"/>
  <c r="C5" i="4"/>
  <c r="D5" i="4"/>
  <c r="E19" i="4"/>
  <c r="D19" i="4"/>
  <c r="C19" i="4"/>
  <c r="E31" i="4"/>
  <c r="C31" i="4"/>
  <c r="D31" i="4"/>
  <c r="E29" i="4"/>
  <c r="D29" i="4"/>
  <c r="C29" i="4"/>
  <c r="E28" i="4"/>
  <c r="C28" i="4"/>
  <c r="D28" i="4"/>
  <c r="E27" i="4"/>
  <c r="C27" i="4"/>
  <c r="D27" i="4"/>
  <c r="E20" i="4"/>
  <c r="C20" i="4"/>
  <c r="D20" i="4"/>
  <c r="E11" i="4"/>
  <c r="C11" i="4"/>
  <c r="D11" i="4"/>
  <c r="E37" i="4"/>
  <c r="D37" i="4"/>
  <c r="C37" i="4"/>
  <c r="E26" i="4"/>
  <c r="C26" i="4"/>
  <c r="D26" i="4"/>
  <c r="E36" i="4"/>
  <c r="D36" i="4"/>
  <c r="C36" i="4"/>
  <c r="E35" i="4"/>
  <c r="D35" i="4"/>
  <c r="C35" i="4"/>
  <c r="E8" i="4"/>
  <c r="D8" i="4"/>
  <c r="C8" i="4"/>
  <c r="E16" i="4"/>
  <c r="C16" i="4"/>
  <c r="D16" i="4"/>
  <c r="E15" i="4"/>
  <c r="D15" i="4"/>
  <c r="C15" i="4"/>
  <c r="E25" i="4"/>
  <c r="C25" i="4"/>
  <c r="D25" i="4"/>
  <c r="E33" i="4"/>
  <c r="C33" i="4"/>
  <c r="D33" i="4"/>
  <c r="E22" i="4"/>
  <c r="D22" i="4"/>
  <c r="C22" i="4"/>
  <c r="E21" i="4"/>
  <c r="D21" i="4"/>
  <c r="C21" i="4"/>
  <c r="E10" i="4"/>
  <c r="D10" i="4"/>
  <c r="C10" i="4"/>
  <c r="E18" i="4"/>
  <c r="D18" i="4"/>
  <c r="C18" i="4"/>
  <c r="E17" i="4"/>
  <c r="D17" i="4"/>
  <c r="C17" i="4"/>
  <c r="E30" i="4"/>
  <c r="D30" i="4"/>
  <c r="C30" i="4"/>
  <c r="E34" i="4"/>
  <c r="C34" i="4"/>
  <c r="D34" i="4"/>
  <c r="E23" i="4"/>
  <c r="D23" i="4"/>
  <c r="C23" i="4"/>
  <c r="E14" i="4"/>
  <c r="C14" i="4"/>
  <c r="D14" i="4"/>
  <c r="E38" i="4"/>
  <c r="C38" i="4"/>
  <c r="D38" i="4"/>
  <c r="E9" i="4"/>
  <c r="C9" i="4"/>
  <c r="D9" i="4"/>
  <c r="E7" i="4"/>
  <c r="D7" i="4"/>
  <c r="C7" i="4"/>
  <c r="E32" i="4"/>
  <c r="C32" i="4"/>
  <c r="D32" i="4"/>
  <c r="E6" i="4"/>
  <c r="C6" i="4"/>
  <c r="D6" i="4"/>
  <c r="E24" i="4"/>
  <c r="C24" i="4"/>
  <c r="D24" i="4"/>
  <c r="E13" i="4"/>
  <c r="C13" i="4"/>
  <c r="D13" i="4"/>
  <c r="E53" i="4"/>
  <c r="D53" i="4"/>
  <c r="C53" i="4"/>
  <c r="E46" i="4"/>
  <c r="D46" i="4"/>
  <c r="C46" i="4"/>
  <c r="E43" i="4"/>
  <c r="D43" i="4"/>
  <c r="C43" i="4"/>
  <c r="E41" i="4"/>
  <c r="D41" i="4"/>
  <c r="C41" i="4"/>
  <c r="E50" i="4"/>
  <c r="D50" i="4"/>
  <c r="C50" i="4"/>
  <c r="E48" i="4"/>
  <c r="D48" i="4"/>
  <c r="C48" i="4"/>
  <c r="E40" i="4"/>
  <c r="D40" i="4"/>
  <c r="C40" i="4"/>
  <c r="E44" i="4"/>
  <c r="D44" i="4"/>
  <c r="C44" i="4"/>
  <c r="E39" i="4"/>
  <c r="D39" i="4"/>
  <c r="C39" i="4"/>
  <c r="E52" i="4"/>
  <c r="D52" i="4"/>
  <c r="C52" i="4"/>
  <c r="E42" i="4"/>
  <c r="D42" i="4"/>
  <c r="C42" i="4"/>
  <c r="E47" i="4"/>
  <c r="D47" i="4"/>
  <c r="C47" i="4"/>
  <c r="E54" i="4"/>
  <c r="D54" i="4"/>
  <c r="C54" i="4"/>
  <c r="E51" i="4"/>
  <c r="D51" i="4"/>
  <c r="C51" i="4"/>
  <c r="E49" i="4"/>
  <c r="D49" i="4"/>
  <c r="C49" i="4"/>
  <c r="E45" i="4"/>
  <c r="D45" i="4"/>
  <c r="C4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<sst xmlns="http://schemas.openxmlformats.org/spreadsheetml/2006/main" count="230" uniqueCount="146">
  <si>
    <t>背番号</t>
    <rPh sb="0" eb="3">
      <t>セバンゴウ</t>
    </rPh>
    <phoneticPr fontId="1"/>
  </si>
  <si>
    <t>年齢</t>
    <rPh sb="0" eb="2">
      <t>ネンレイ</t>
    </rPh>
    <phoneticPr fontId="1"/>
  </si>
  <si>
    <t>氏　　名</t>
    <rPh sb="0" eb="1">
      <t>シ</t>
    </rPh>
    <rPh sb="3" eb="4">
      <t>メイ</t>
    </rPh>
    <phoneticPr fontId="1"/>
  </si>
  <si>
    <t>東葛マスターズリーグメンバー表</t>
    <rPh sb="0" eb="1">
      <t>ヒガシ</t>
    </rPh>
    <rPh sb="1" eb="2">
      <t>カツ</t>
    </rPh>
    <rPh sb="14" eb="15">
      <t>ヒョウ</t>
    </rPh>
    <phoneticPr fontId="1"/>
  </si>
  <si>
    <t>フィールドユニフォーム</t>
  </si>
  <si>
    <t>シャツ</t>
  </si>
  <si>
    <t>パンツ</t>
  </si>
  <si>
    <t>ソックス</t>
  </si>
  <si>
    <t>ホーム</t>
  </si>
  <si>
    <t>アウェイ</t>
  </si>
  <si>
    <t>3ｒｄ</t>
  </si>
  <si>
    <t>キーパーユニフォーム</t>
  </si>
  <si>
    <t>※ 試合着用時の組み合わせに〇を付ける</t>
    <rPh sb="2" eb="4">
      <t>シアイ</t>
    </rPh>
    <rPh sb="4" eb="6">
      <t>チャクヨウ</t>
    </rPh>
    <rPh sb="6" eb="7">
      <t>ジ</t>
    </rPh>
    <rPh sb="8" eb="9">
      <t>ク</t>
    </rPh>
    <rPh sb="10" eb="11">
      <t>ア</t>
    </rPh>
    <rPh sb="16" eb="17">
      <t>ツ</t>
    </rPh>
    <phoneticPr fontId="1"/>
  </si>
  <si>
    <t>先発</t>
    <rPh sb="0" eb="2">
      <t>センパツ</t>
    </rPh>
    <phoneticPr fontId="1"/>
  </si>
  <si>
    <t>控え</t>
    <rPh sb="0" eb="1">
      <t>ヒカ</t>
    </rPh>
    <phoneticPr fontId="1"/>
  </si>
  <si>
    <t>チーム</t>
    <phoneticPr fontId="6"/>
  </si>
  <si>
    <t>姓</t>
    <rPh sb="0" eb="1">
      <t xml:space="preserve">セイ </t>
    </rPh>
    <phoneticPr fontId="1"/>
  </si>
  <si>
    <t>名</t>
    <rPh sb="0" eb="1">
      <t xml:space="preserve">メイ </t>
    </rPh>
    <phoneticPr fontId="3"/>
  </si>
  <si>
    <t>セイ（カナ）</t>
    <phoneticPr fontId="1"/>
  </si>
  <si>
    <t>メイ（カナ）</t>
    <phoneticPr fontId="1"/>
  </si>
  <si>
    <t>ステータス</t>
    <phoneticPr fontId="6"/>
  </si>
  <si>
    <t>生年月日</t>
    <rPh sb="0" eb="4">
      <t xml:space="preserve">セイネンガッピ </t>
    </rPh>
    <phoneticPr fontId="6"/>
  </si>
  <si>
    <t>年度内年齢</t>
    <rPh sb="0" eb="3">
      <t xml:space="preserve">ネンドナイ </t>
    </rPh>
    <rPh sb="3" eb="5">
      <t xml:space="preserve">ネンレイ </t>
    </rPh>
    <phoneticPr fontId="6"/>
  </si>
  <si>
    <t>フリガナ</t>
    <phoneticPr fontId="3"/>
  </si>
  <si>
    <t>登録チーム呼称</t>
    <rPh sb="0" eb="2">
      <t xml:space="preserve">トウロク </t>
    </rPh>
    <rPh sb="5" eb="7">
      <t xml:space="preserve">コショウ </t>
    </rPh>
    <phoneticPr fontId="10"/>
  </si>
  <si>
    <t>アヴァンティ</t>
  </si>
  <si>
    <t>AV</t>
    <phoneticPr fontId="10"/>
  </si>
  <si>
    <t>O-40</t>
    <phoneticPr fontId="11"/>
  </si>
  <si>
    <t>O-50</t>
    <phoneticPr fontId="11"/>
  </si>
  <si>
    <t>アレンツァ</t>
  </si>
  <si>
    <t>AL</t>
    <phoneticPr fontId="10"/>
  </si>
  <si>
    <t>EGパパス</t>
  </si>
  <si>
    <t>EG</t>
    <phoneticPr fontId="10"/>
  </si>
  <si>
    <t>キングス</t>
  </si>
  <si>
    <t>KG</t>
    <phoneticPr fontId="10"/>
  </si>
  <si>
    <t>O-60</t>
    <phoneticPr fontId="11"/>
  </si>
  <si>
    <t>O-65</t>
    <phoneticPr fontId="11"/>
  </si>
  <si>
    <t>紅葉</t>
  </si>
  <si>
    <t>KY</t>
    <phoneticPr fontId="10"/>
  </si>
  <si>
    <t>枯葉</t>
  </si>
  <si>
    <t>KC</t>
    <phoneticPr fontId="10"/>
  </si>
  <si>
    <t>ソレイケ</t>
  </si>
  <si>
    <t>SL</t>
    <phoneticPr fontId="10"/>
  </si>
  <si>
    <t>TC</t>
    <phoneticPr fontId="10"/>
  </si>
  <si>
    <t>東葛U</t>
  </si>
  <si>
    <t>TU</t>
    <phoneticPr fontId="10"/>
  </si>
  <si>
    <t>TOR</t>
  </si>
  <si>
    <t>TR</t>
    <phoneticPr fontId="10"/>
  </si>
  <si>
    <t>HAKUOH</t>
  </si>
  <si>
    <t>HK</t>
    <phoneticPr fontId="10"/>
  </si>
  <si>
    <t>パパリーニョ</t>
  </si>
  <si>
    <t>PP</t>
    <phoneticPr fontId="10"/>
  </si>
  <si>
    <t>ヘボン東葛</t>
  </si>
  <si>
    <t>HT</t>
    <phoneticPr fontId="10"/>
  </si>
  <si>
    <t>マグノリア</t>
  </si>
  <si>
    <t>MG</t>
    <phoneticPr fontId="10"/>
  </si>
  <si>
    <t>スケアクロウ</t>
  </si>
  <si>
    <t>SC</t>
    <phoneticPr fontId="10"/>
  </si>
  <si>
    <t>東葛ユナイテッド</t>
    <phoneticPr fontId="6"/>
  </si>
  <si>
    <t>FCアレンツァ</t>
    <phoneticPr fontId="6"/>
  </si>
  <si>
    <t>O-40エンジョイ</t>
    <phoneticPr fontId="6"/>
  </si>
  <si>
    <t>柏キングス</t>
    <rPh sb="0" eb="1">
      <t xml:space="preserve">カシワ </t>
    </rPh>
    <phoneticPr fontId="6"/>
  </si>
  <si>
    <t>紅葉クラブ</t>
    <phoneticPr fontId="6"/>
  </si>
  <si>
    <t>柏ソレイケ</t>
    <rPh sb="0" eb="1">
      <t xml:space="preserve">カシワ </t>
    </rPh>
    <phoneticPr fontId="6"/>
  </si>
  <si>
    <t>オサルFC</t>
    <phoneticPr fontId="6"/>
  </si>
  <si>
    <t>FCマグノリア</t>
    <phoneticPr fontId="6"/>
  </si>
  <si>
    <t>パパリーニョFC</t>
    <phoneticPr fontId="6"/>
  </si>
  <si>
    <t>FCオールマグノリア</t>
    <phoneticPr fontId="6"/>
  </si>
  <si>
    <t>紅葉キングス</t>
    <rPh sb="0" eb="2">
      <t xml:space="preserve">コウヨウ </t>
    </rPh>
    <phoneticPr fontId="6"/>
  </si>
  <si>
    <t>柏TOR'82</t>
    <phoneticPr fontId="6"/>
  </si>
  <si>
    <t>枯葉クラブ</t>
    <phoneticPr fontId="6"/>
  </si>
  <si>
    <t>東葛シティー</t>
    <phoneticPr fontId="6"/>
  </si>
  <si>
    <t>オサル</t>
    <phoneticPr fontId="6"/>
  </si>
  <si>
    <t>OS</t>
    <phoneticPr fontId="6"/>
  </si>
  <si>
    <t>Rマグリート</t>
    <phoneticPr fontId="6"/>
  </si>
  <si>
    <t>RM</t>
    <phoneticPr fontId="6"/>
  </si>
  <si>
    <t>レイエドール</t>
    <phoneticPr fontId="6"/>
  </si>
  <si>
    <t>新緑クラブ</t>
    <rPh sb="0" eb="2">
      <t xml:space="preserve">シンリョク </t>
    </rPh>
    <phoneticPr fontId="6"/>
  </si>
  <si>
    <t>新緑</t>
    <rPh sb="0" eb="2">
      <t xml:space="preserve">シンリョク </t>
    </rPh>
    <phoneticPr fontId="6"/>
  </si>
  <si>
    <t>SR</t>
    <phoneticPr fontId="6"/>
  </si>
  <si>
    <t>レアル・マグリート</t>
    <phoneticPr fontId="6"/>
  </si>
  <si>
    <t>O-40</t>
    <phoneticPr fontId="6"/>
  </si>
  <si>
    <t>Aマグノリア</t>
    <phoneticPr fontId="6"/>
  </si>
  <si>
    <t>AM</t>
    <phoneticPr fontId="6"/>
  </si>
  <si>
    <t>紅葉キングス</t>
    <rPh sb="0" eb="1">
      <t xml:space="preserve">コウヨウ </t>
    </rPh>
    <phoneticPr fontId="6"/>
  </si>
  <si>
    <t>KK</t>
    <phoneticPr fontId="6"/>
  </si>
  <si>
    <t>カテゴリー</t>
    <phoneticPr fontId="6"/>
  </si>
  <si>
    <t>チーム名      　　　　　　　</t>
    <rPh sb="3" eb="4">
      <t>メイ</t>
    </rPh>
    <phoneticPr fontId="1"/>
  </si>
  <si>
    <t>氏名（フルネーム）</t>
    <phoneticPr fontId="6"/>
  </si>
  <si>
    <t>登録日</t>
    <rPh sb="0" eb="3">
      <t xml:space="preserve">トウロクビ </t>
    </rPh>
    <phoneticPr fontId="6"/>
  </si>
  <si>
    <t>登録日</t>
    <rPh sb="0" eb="3">
      <t>トウロクビ</t>
    </rPh>
    <phoneticPr fontId="1"/>
  </si>
  <si>
    <t>保存時のファイル名はこれ！</t>
    <phoneticPr fontId="6"/>
  </si>
  <si>
    <t>※実際は本名簿の提出日が事務局の登録日として記録されます。</t>
    <rPh sb="1" eb="3">
      <t xml:space="preserve">ジッサイハ </t>
    </rPh>
    <rPh sb="12" eb="15">
      <t xml:space="preserve">ジムキョクノ </t>
    </rPh>
    <phoneticPr fontId="6"/>
  </si>
  <si>
    <t>ビブス</t>
    <phoneticPr fontId="3"/>
  </si>
  <si>
    <t>入力規則リスト</t>
    <rPh sb="0" eb="4">
      <t xml:space="preserve">ニュリョクキソク </t>
    </rPh>
    <phoneticPr fontId="6"/>
  </si>
  <si>
    <t>新規登録</t>
    <rPh sb="0" eb="2">
      <t xml:space="preserve">シンキ </t>
    </rPh>
    <rPh sb="2" eb="4">
      <t xml:space="preserve">トウロク </t>
    </rPh>
    <phoneticPr fontId="6"/>
  </si>
  <si>
    <t>内容変更</t>
    <rPh sb="0" eb="4">
      <t xml:space="preserve">ナイヨウヘンコウ </t>
    </rPh>
    <phoneticPr fontId="6"/>
  </si>
  <si>
    <t>抹消</t>
    <rPh sb="0" eb="2">
      <t xml:space="preserve">マッショウ </t>
    </rPh>
    <phoneticPr fontId="6"/>
  </si>
  <si>
    <t>メンバー外</t>
    <phoneticPr fontId="6"/>
  </si>
  <si>
    <t>RD</t>
    <phoneticPr fontId="6"/>
  </si>
  <si>
    <t>東葛C</t>
    <phoneticPr fontId="6"/>
  </si>
  <si>
    <t>No.</t>
    <phoneticPr fontId="6"/>
  </si>
  <si>
    <t>【保存ファイル名の付け方】</t>
    <rPh sb="1" eb="3">
      <t xml:space="preserve">ホゾｎ </t>
    </rPh>
    <rPh sb="7" eb="8">
      <t xml:space="preserve">メイノ </t>
    </rPh>
    <rPh sb="9" eb="10">
      <t xml:space="preserve">ツケカタ </t>
    </rPh>
    <phoneticPr fontId="6"/>
  </si>
  <si>
    <t>保存の際は必ず「チーム名」と「日付」を含めたファイル名に変更してから送信してください。</t>
    <phoneticPr fontId="6"/>
  </si>
  <si>
    <t>例：2026年度_名簿_O-40_FC AVANTI_20260401.xlsx</t>
    <rPh sb="0" eb="1">
      <t xml:space="preserve">レイ </t>
    </rPh>
    <phoneticPr fontId="6"/>
  </si>
  <si>
    <t>カテゴリー別リスト</t>
    <rPh sb="5" eb="6">
      <t xml:space="preserve">ベツ </t>
    </rPh>
    <phoneticPr fontId="10"/>
  </si>
  <si>
    <t>移動禁止</t>
    <rPh sb="0" eb="4">
      <t xml:space="preserve">イドウキンシ </t>
    </rPh>
    <phoneticPr fontId="6"/>
  </si>
  <si>
    <t>BB</t>
    <phoneticPr fontId="10"/>
  </si>
  <si>
    <t>上記をファイル名にコピペ使用する場合、いったんセルコピーし、空白セルで「値のみペースト」してテキスト化してください。</t>
    <rPh sb="0" eb="2">
      <t xml:space="preserve">ジョウキ </t>
    </rPh>
    <rPh sb="12" eb="14">
      <t xml:space="preserve">シヨウ </t>
    </rPh>
    <rPh sb="30" eb="32">
      <t xml:space="preserve">クウハクノ </t>
    </rPh>
    <rPh sb="36" eb="37">
      <t xml:space="preserve">アタイノミ </t>
    </rPh>
    <phoneticPr fontId="6"/>
  </si>
  <si>
    <t>それを再度コピーすればファイル名にコピペできます。</t>
    <rPh sb="3" eb="5">
      <t xml:space="preserve">サイド </t>
    </rPh>
    <phoneticPr fontId="6"/>
  </si>
  <si>
    <t>submission@toukatsu-masters.net</t>
    <phoneticPr fontId="6"/>
  </si>
  <si>
    <t>メール件名もファイル名と同じとしてください。</t>
    <rPh sb="3" eb="5">
      <t xml:space="preserve">ケンメイモ </t>
    </rPh>
    <rPh sb="12" eb="13">
      <t xml:space="preserve">オナジ </t>
    </rPh>
    <phoneticPr fontId="6"/>
  </si>
  <si>
    <t>背番号は順不同でもOKです。当日メンバー表シートは自動で並び替えとなります。</t>
    <rPh sb="0" eb="3">
      <t xml:space="preserve">セバンゴウ </t>
    </rPh>
    <rPh sb="4" eb="7">
      <t xml:space="preserve">ジュンフドウデ </t>
    </rPh>
    <rPh sb="14" eb="16">
      <t xml:space="preserve">トウジツ </t>
    </rPh>
    <rPh sb="25" eb="27">
      <t xml:space="preserve">ジドウデ </t>
    </rPh>
    <rPh sb="28" eb="29">
      <t xml:space="preserve">ナラビカエラレマス </t>
    </rPh>
    <phoneticPr fontId="6"/>
  </si>
  <si>
    <t>ブリオベッカ</t>
    <phoneticPr fontId="6"/>
  </si>
  <si>
    <t>O-30</t>
    <phoneticPr fontId="11"/>
  </si>
  <si>
    <t>AVANCER</t>
  </si>
  <si>
    <t>ナシオナルミドル</t>
  </si>
  <si>
    <t>龍ケ崎FC</t>
  </si>
  <si>
    <t>O-40e</t>
    <phoneticPr fontId="11"/>
  </si>
  <si>
    <t>FC_AVANTI</t>
    <phoneticPr fontId="10"/>
  </si>
  <si>
    <t>エヌマノス</t>
    <phoneticPr fontId="10"/>
  </si>
  <si>
    <t>ブリオベッカ・ポルト</t>
    <phoneticPr fontId="14"/>
  </si>
  <si>
    <t>HAKUOH_LEGEND</t>
    <phoneticPr fontId="6"/>
  </si>
  <si>
    <t>千葉FID</t>
    <rPh sb="0" eb="2">
      <t xml:space="preserve">チバ </t>
    </rPh>
    <phoneticPr fontId="6"/>
  </si>
  <si>
    <t>CF</t>
    <phoneticPr fontId="6"/>
  </si>
  <si>
    <t>AC</t>
    <phoneticPr fontId="10"/>
  </si>
  <si>
    <t>O-30</t>
    <phoneticPr fontId="10"/>
  </si>
  <si>
    <t>エヌマノス</t>
    <phoneticPr fontId="6"/>
  </si>
  <si>
    <t>EM</t>
    <phoneticPr fontId="10"/>
  </si>
  <si>
    <t>NM</t>
    <phoneticPr fontId="10"/>
  </si>
  <si>
    <t>RY</t>
    <phoneticPr fontId="10"/>
  </si>
  <si>
    <t>FCレイエドール</t>
    <phoneticPr fontId="6"/>
  </si>
  <si>
    <t>【氏名（フルネーム）】</t>
    <rPh sb="1" eb="3">
      <t xml:space="preserve">チョクセツ </t>
    </rPh>
    <rPh sb="3" eb="5">
      <t xml:space="preserve">ニュウリョク </t>
    </rPh>
    <phoneticPr fontId="6"/>
  </si>
  <si>
    <t>【背番号】</t>
    <rPh sb="1" eb="2">
      <t>セバン</t>
    </rPh>
    <phoneticPr fontId="6"/>
  </si>
  <si>
    <t>【登録日】</t>
    <rPh sb="1" eb="4">
      <t xml:space="preserve">トウロクビ ジムキョクエノ ホウコクジニ ジニ シヨウシテクダサイ </t>
    </rPh>
    <phoneticPr fontId="6"/>
  </si>
  <si>
    <t>【ステータス】</t>
    <phoneticPr fontId="6"/>
  </si>
  <si>
    <t>【メールに添付して専用窓口に提出】</t>
    <rPh sb="5" eb="7">
      <t xml:space="preserve">テンプシテ </t>
    </rPh>
    <rPh sb="9" eb="11">
      <t xml:space="preserve">セニョウ </t>
    </rPh>
    <rPh sb="11" eb="13">
      <t xml:space="preserve">マドグチ </t>
    </rPh>
    <rPh sb="14" eb="16">
      <t xml:space="preserve">テイシュツサキ </t>
    </rPh>
    <phoneticPr fontId="6"/>
  </si>
  <si>
    <t>最新版を送る際に必ず登録日を更新すること。</t>
    <rPh sb="0" eb="2">
      <t xml:space="preserve">サイシン </t>
    </rPh>
    <rPh sb="10" eb="13">
      <t xml:space="preserve">トウロクビ </t>
    </rPh>
    <phoneticPr fontId="6"/>
  </si>
  <si>
    <t>「新規登録」…今回新たに登録する場合。次回更新時は空欄に戻してください。</t>
    <rPh sb="1" eb="5">
      <t xml:space="preserve">シンキトウロク </t>
    </rPh>
    <rPh sb="7" eb="9">
      <t xml:space="preserve">コンカイ </t>
    </rPh>
    <rPh sb="9" eb="10">
      <t xml:space="preserve">アラタニ </t>
    </rPh>
    <rPh sb="12" eb="14">
      <t xml:space="preserve">トウロク </t>
    </rPh>
    <rPh sb="25" eb="27">
      <t xml:space="preserve">クウランニ </t>
    </rPh>
    <rPh sb="28" eb="29">
      <t xml:space="preserve">モドシテ </t>
    </rPh>
    <phoneticPr fontId="6"/>
  </si>
  <si>
    <t>「抹消」…今回から抹消する場合。次回更新時は抹消選手を除いてください。</t>
    <rPh sb="1" eb="3">
      <t xml:space="preserve">マッショウ </t>
    </rPh>
    <rPh sb="5" eb="7">
      <t xml:space="preserve">コンカイ </t>
    </rPh>
    <rPh sb="9" eb="11">
      <t xml:space="preserve">マッショウショリスル </t>
    </rPh>
    <rPh sb="13" eb="15">
      <t xml:space="preserve">バアイ </t>
    </rPh>
    <rPh sb="16" eb="18">
      <t xml:space="preserve">ジカイハ </t>
    </rPh>
    <rPh sb="18" eb="21">
      <t xml:space="preserve">コウシンジ </t>
    </rPh>
    <rPh sb="22" eb="24">
      <t xml:space="preserve">マッショウ </t>
    </rPh>
    <rPh sb="24" eb="26">
      <t xml:space="preserve">センシュヲ </t>
    </rPh>
    <rPh sb="27" eb="28">
      <t xml:space="preserve">ノゾイテ </t>
    </rPh>
    <phoneticPr fontId="6"/>
  </si>
  <si>
    <t>「内容変更」…背番号変更は新しい背番号で登録、備考欄に「旧背番号：〇〇」と記録を残すこと。</t>
    <rPh sb="1" eb="5">
      <t xml:space="preserve">ナイヨウヘンコウガ </t>
    </rPh>
    <rPh sb="7" eb="10">
      <t xml:space="preserve">セバンゴウノ </t>
    </rPh>
    <rPh sb="10" eb="12">
      <t xml:space="preserve">ヘンコウハ </t>
    </rPh>
    <rPh sb="13" eb="14">
      <t xml:space="preserve">アタラシイ </t>
    </rPh>
    <rPh sb="16" eb="19">
      <t xml:space="preserve">セバンゴウヲ </t>
    </rPh>
    <rPh sb="20" eb="22">
      <t xml:space="preserve">トウロク </t>
    </rPh>
    <rPh sb="37" eb="39">
      <t xml:space="preserve">キロク </t>
    </rPh>
    <rPh sb="40" eb="41">
      <t xml:space="preserve">ノコス </t>
    </rPh>
    <phoneticPr fontId="6"/>
  </si>
  <si>
    <t>備考欄（メモで使用可）</t>
    <rPh sb="0" eb="2">
      <t xml:space="preserve">ビコウ </t>
    </rPh>
    <rPh sb="2" eb="3">
      <t xml:space="preserve">ラｎ </t>
    </rPh>
    <rPh sb="7" eb="10">
      <t xml:space="preserve">シヨウカ </t>
    </rPh>
    <phoneticPr fontId="6"/>
  </si>
  <si>
    <t>プルダウンメニュー以外の文字は入力しないでください。（備考欄をメモで使用可）</t>
    <rPh sb="9" eb="11">
      <t xml:space="preserve">モジイガイハ </t>
    </rPh>
    <rPh sb="12" eb="14">
      <t xml:space="preserve">モジハ </t>
    </rPh>
    <rPh sb="15" eb="17">
      <t xml:space="preserve">ニュウリョク </t>
    </rPh>
    <rPh sb="27" eb="30">
      <t xml:space="preserve">ビコウランヲ </t>
    </rPh>
    <rPh sb="34" eb="37">
      <t xml:space="preserve">◆ヨウカ </t>
    </rPh>
    <phoneticPr fontId="6"/>
  </si>
  <si>
    <t>v.1.5</t>
    <phoneticPr fontId="6"/>
  </si>
  <si>
    <t>姓、名を入力すると自動で変換されます。</t>
    <rPh sb="0" eb="3">
      <t xml:space="preserve">セイメイ </t>
    </rPh>
    <rPh sb="4" eb="6">
      <t xml:space="preserve">ニュウリョクスルト </t>
    </rPh>
    <rPh sb="9" eb="11">
      <t xml:space="preserve">ジドウデ </t>
    </rPh>
    <rPh sb="12" eb="14">
      <t xml:space="preserve">ヘンカンサレマス </t>
    </rPh>
    <phoneticPr fontId="6"/>
  </si>
  <si>
    <t>直接入力した場合には、必ず姓と名の間に半角スペースを設けること。</t>
    <rPh sb="0" eb="2">
      <t xml:space="preserve">チョクセツ </t>
    </rPh>
    <rPh sb="2" eb="4">
      <t xml:space="preserve">ニュウリョク </t>
    </rPh>
    <rPh sb="6" eb="8">
      <t xml:space="preserve">バアイハ </t>
    </rPh>
    <rPh sb="11" eb="12">
      <t xml:space="preserve">カナラズ </t>
    </rPh>
    <rPh sb="13" eb="14">
      <t xml:space="preserve">セイトメイ </t>
    </rPh>
    <rPh sb="17" eb="18">
      <t xml:space="preserve">アイダニ </t>
    </rPh>
    <rPh sb="19" eb="21">
      <t xml:space="preserve">ハンカク </t>
    </rPh>
    <rPh sb="26" eb="27">
      <t xml:space="preserve">モウケテクダサイ 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</si>
</sst>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m/d/yy;@"/>
    <numFmt numFmtId="177" formatCode="yyyy/mm/dd"/>
    <numFmt numFmtId="178" formatCode="yyyy/m/d;@"/>
    <numFmt numFmtId="179" formatCode="0;&quot;△ &quot;0"/>
  </numFmts>
  <fonts count="26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11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2"/>
      <name val="ＭＳ Ｐゴシック"/>
      <family val="2"/>
      <charset val="128"/>
      <scheme val="minor"/>
    </font>
    <font>
      <sz val="6"/>
      <name val="DNP ShueiAntiStd B"/>
      <family val="3"/>
      <charset val="128"/>
    </font>
    <font>
      <sz val="6"/>
      <name val="Osaka"/>
      <family val="2"/>
      <charset val="128"/>
    </font>
    <font>
      <sz val="12"/>
      <name val="Osaka"/>
      <family val="2"/>
      <charset val="128"/>
    </font>
    <font>
      <b/>
      <sz val="12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b/>
      <sz val="16"/>
      <name val="ＭＳ Ｐゴシック"/>
      <family val="2"/>
      <charset val="128"/>
      <scheme val="minor"/>
    </font>
    <font>
      <b/>
      <u/>
      <sz val="11"/>
      <name val="ＭＳ Ｐゴシック"/>
      <family val="2"/>
      <charset val="128"/>
      <scheme val="minor"/>
    </font>
    <font>
      <b/>
      <sz val="14"/>
      <name val="ＭＳ Ｐゴシック"/>
      <family val="2"/>
      <charset val="128"/>
      <scheme val="minor"/>
    </font>
    <font>
      <sz val="14"/>
      <color rgb="FFFF0000"/>
      <name val="ＭＳ Ｐゴシック"/>
      <family val="2"/>
      <charset val="128"/>
      <scheme val="minor"/>
    </font>
    <font>
      <sz val="11"/>
      <color theme="0" tint="-0.499984740745262"/>
      <name val="ＭＳ Ｐゴシック"/>
      <family val="2"/>
      <charset val="128"/>
      <scheme val="minor"/>
    </font>
    <font>
      <sz val="12"/>
      <color rgb="FFFF0000"/>
      <name val="ＭＳ Ｐゴシック"/>
      <family val="2"/>
      <charset val="128"/>
      <scheme val="minor"/>
    </font>
    <font>
      <sz val="11"/>
      <name val="MS UI Gothic"/>
      <family val="3"/>
      <charset val="128"/>
    </font>
    <font>
      <sz val="11"/>
      <name val="Calibri"/>
      <family val="2"/>
    </font>
    <font>
      <sz val="11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B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CC"/>
      </patternFill>
    </fill>
  </fills>
  <borders count="15">
    <border>
      <left/>
      <right/>
      <top/>
      <bottom/>
      <diagonal/>
    </border>
    <border>
      <left/>
      <right/>
      <top/>
      <bottom style="medium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6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/>
    <xf numFmtId="0" fontId="12" fillId="0" borderId="0"/>
  </cellStyleXfs>
  <cellXfs count="82">
    <xf numFmtId="0" fontId="0" fillId="0" borderId="0" xfId="0">
      <alignment vertical="center"/>
    </xf>
    <xf numFmtId="0" fontId="8" fillId="0" borderId="0" xfId="1" applyFont="1" applyAlignment="1">
      <alignment horizontal="center" vertical="center"/>
    </xf>
    <xf numFmtId="0" fontId="9" fillId="0" borderId="0" xfId="5" applyFont="1"/>
    <xf numFmtId="0" fontId="9" fillId="0" borderId="0" xfId="5" applyFont="1" applyAlignment="1">
      <alignment vertical="center"/>
    </xf>
    <xf numFmtId="0" fontId="8" fillId="0" borderId="0" xfId="1" applyFont="1">
      <alignment vertical="center"/>
    </xf>
    <xf numFmtId="178" fontId="8" fillId="0" borderId="0" xfId="1" applyNumberFormat="1" applyFont="1">
      <alignment vertical="center"/>
    </xf>
    <xf numFmtId="0" fontId="8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/>
    </xf>
    <xf numFmtId="176" fontId="8" fillId="0" borderId="0" xfId="1" applyNumberFormat="1" applyFont="1">
      <alignment vertical="center"/>
    </xf>
    <xf numFmtId="0" fontId="15" fillId="0" borderId="0" xfId="2" applyFont="1">
      <alignment vertical="center"/>
    </xf>
    <xf numFmtId="0" fontId="8" fillId="0" borderId="0" xfId="2" applyFont="1">
      <alignment vertical="center"/>
    </xf>
    <xf numFmtId="0" fontId="17" fillId="0" borderId="0" xfId="1" applyFont="1">
      <alignment vertical="center"/>
    </xf>
    <xf numFmtId="0" fontId="7" fillId="0" borderId="0" xfId="1" applyFont="1">
      <alignment vertical="center"/>
    </xf>
    <xf numFmtId="0" fontId="15" fillId="0" borderId="0" xfId="0" applyFont="1">
      <alignment vertical="center"/>
    </xf>
    <xf numFmtId="0" fontId="18" fillId="0" borderId="0" xfId="1" applyFont="1">
      <alignment vertical="center"/>
    </xf>
    <xf numFmtId="0" fontId="8" fillId="0" borderId="0" xfId="1" applyFont="1" applyAlignment="1">
      <alignment horizontal="center" vertical="center" wrapText="1"/>
    </xf>
    <xf numFmtId="0" fontId="19" fillId="0" borderId="0" xfId="1" applyFont="1">
      <alignment vertical="center"/>
    </xf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horizontal="right" vertical="center"/>
    </xf>
    <xf numFmtId="0" fontId="17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center"/>
    </xf>
    <xf numFmtId="178" fontId="8" fillId="0" borderId="0" xfId="1" applyNumberFormat="1" applyFont="1" applyAlignment="1">
      <alignment horizontal="right" vertical="center"/>
    </xf>
    <xf numFmtId="0" fontId="20" fillId="0" borderId="0" xfId="1" applyFont="1">
      <alignment vertical="center"/>
    </xf>
    <xf numFmtId="0" fontId="21" fillId="0" borderId="0" xfId="1" applyFont="1">
      <alignment vertical="center"/>
    </xf>
    <xf numFmtId="0" fontId="8" fillId="0" borderId="2" xfId="1" applyFont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0" fontId="8" fillId="0" borderId="2" xfId="2" applyFont="1" applyBorder="1" applyAlignment="1">
      <alignment horizontal="center" vertical="center"/>
    </xf>
    <xf numFmtId="0" fontId="8" fillId="0" borderId="2" xfId="1" applyFont="1" applyBorder="1" applyAlignment="1">
      <alignment horizontal="left" vertical="center"/>
    </xf>
    <xf numFmtId="177" fontId="8" fillId="3" borderId="2" xfId="1" applyNumberFormat="1" applyFont="1" applyFill="1" applyBorder="1">
      <alignment vertical="center"/>
    </xf>
    <xf numFmtId="0" fontId="8" fillId="0" borderId="2" xfId="1" applyFont="1" applyBorder="1">
      <alignment vertical="center"/>
    </xf>
    <xf numFmtId="177" fontId="8" fillId="0" borderId="2" xfId="1" applyNumberFormat="1" applyFont="1" applyBorder="1">
      <alignment vertical="center"/>
    </xf>
    <xf numFmtId="177" fontId="16" fillId="0" borderId="2" xfId="1" applyNumberFormat="1" applyFont="1" applyBorder="1">
      <alignment vertical="center"/>
    </xf>
    <xf numFmtId="0" fontId="8" fillId="0" borderId="2" xfId="2" applyFont="1" applyBorder="1">
      <alignment vertical="center"/>
    </xf>
    <xf numFmtId="0" fontId="8" fillId="4" borderId="2" xfId="2" applyFont="1" applyFill="1" applyBorder="1" applyAlignment="1">
      <alignment horizontal="center" vertical="center"/>
    </xf>
    <xf numFmtId="176" fontId="8" fillId="0" borderId="2" xfId="1" applyNumberFormat="1" applyFont="1" applyBorder="1">
      <alignment vertical="center"/>
    </xf>
    <xf numFmtId="0" fontId="8" fillId="0" borderId="2" xfId="4" applyFont="1" applyBorder="1" applyAlignment="1">
      <alignment vertical="center"/>
    </xf>
    <xf numFmtId="0" fontId="8" fillId="0" borderId="2" xfId="1" applyFont="1" applyBorder="1" applyAlignment="1">
      <alignment vertical="center" shrinkToFit="1"/>
    </xf>
    <xf numFmtId="0" fontId="8" fillId="4" borderId="2" xfId="2" applyFont="1" applyFill="1" applyBorder="1">
      <alignment vertical="center"/>
    </xf>
    <xf numFmtId="0" fontId="8" fillId="0" borderId="2" xfId="1" applyFont="1" applyBorder="1" applyAlignment="1">
      <alignment horizontal="center" vertical="center" wrapText="1"/>
    </xf>
    <xf numFmtId="179" fontId="8" fillId="0" borderId="2" xfId="1" applyNumberFormat="1" applyFont="1" applyBorder="1" applyAlignment="1">
      <alignment vertical="center" wrapText="1"/>
    </xf>
    <xf numFmtId="179" fontId="8" fillId="0" borderId="2" xfId="1" applyNumberFormat="1" applyFont="1" applyBorder="1">
      <alignment vertical="center"/>
    </xf>
    <xf numFmtId="179" fontId="8" fillId="0" borderId="2" xfId="1" quotePrefix="1" applyNumberFormat="1" applyFont="1" applyBorder="1" applyAlignment="1">
      <alignment vertical="center" wrapText="1"/>
    </xf>
    <xf numFmtId="179" fontId="16" fillId="0" borderId="2" xfId="1" applyNumberFormat="1" applyFont="1" applyBorder="1" applyAlignment="1">
      <alignment vertical="center" wrapText="1"/>
    </xf>
    <xf numFmtId="0" fontId="22" fillId="0" borderId="0" xfId="5" applyFont="1"/>
    <xf numFmtId="0" fontId="9" fillId="0" borderId="3" xfId="5" applyFont="1" applyBorder="1"/>
    <xf numFmtId="0" fontId="9" fillId="0" borderId="4" xfId="5" applyFont="1" applyBorder="1"/>
    <xf numFmtId="0" fontId="9" fillId="0" borderId="4" xfId="5" applyFont="1" applyBorder="1" applyAlignment="1">
      <alignment vertical="center"/>
    </xf>
    <xf numFmtId="0" fontId="9" fillId="0" borderId="5" xfId="5" applyFont="1" applyBorder="1" applyAlignment="1">
      <alignment vertical="center"/>
    </xf>
    <xf numFmtId="0" fontId="9" fillId="0" borderId="6" xfId="5" applyFont="1" applyBorder="1"/>
    <xf numFmtId="0" fontId="9" fillId="0" borderId="7" xfId="5" applyFont="1" applyBorder="1" applyAlignment="1">
      <alignment vertical="center"/>
    </xf>
    <xf numFmtId="0" fontId="9" fillId="0" borderId="7" xfId="5" applyFont="1" applyBorder="1"/>
    <xf numFmtId="0" fontId="9" fillId="0" borderId="8" xfId="5" applyFont="1" applyBorder="1"/>
    <xf numFmtId="0" fontId="9" fillId="0" borderId="9" xfId="5" applyFont="1" applyBorder="1"/>
    <xf numFmtId="0" fontId="9" fillId="0" borderId="10" xfId="5" applyFont="1" applyBorder="1"/>
    <xf numFmtId="0" fontId="9" fillId="0" borderId="5" xfId="5" applyFont="1" applyBorder="1"/>
    <xf numFmtId="0" fontId="16" fillId="0" borderId="2" xfId="1" applyFont="1" applyBorder="1">
      <alignment vertical="center"/>
    </xf>
    <xf numFmtId="178" fontId="8" fillId="0" borderId="2" xfId="1" applyNumberFormat="1" applyFont="1" applyBorder="1">
      <alignment vertical="center"/>
    </xf>
    <xf numFmtId="0" fontId="8" fillId="4" borderId="1" xfId="1" applyFont="1" applyFill="1" applyBorder="1" applyAlignment="1">
      <alignment horizontal="center" vertical="center"/>
    </xf>
    <xf numFmtId="178" fontId="8" fillId="4" borderId="1" xfId="1" applyNumberFormat="1" applyFont="1" applyFill="1" applyBorder="1">
      <alignment vertical="center"/>
    </xf>
    <xf numFmtId="0" fontId="7" fillId="4" borderId="2" xfId="1" applyFont="1" applyFill="1" applyBorder="1" applyAlignment="1">
      <alignment horizontal="center" vertical="center" shrinkToFit="1"/>
    </xf>
    <xf numFmtId="0" fontId="13" fillId="4" borderId="2" xfId="1" applyFont="1" applyFill="1" applyBorder="1" applyAlignment="1">
      <alignment horizontal="center" vertical="center"/>
    </xf>
    <xf numFmtId="0" fontId="7" fillId="4" borderId="2" xfId="1" applyFont="1" applyFill="1" applyBorder="1" applyAlignment="1">
      <alignment horizontal="center" vertical="center"/>
    </xf>
    <xf numFmtId="0" fontId="7" fillId="5" borderId="2" xfId="1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0" fontId="16" fillId="0" borderId="0" xfId="1" applyFont="1" applyAlignment="1">
      <alignment horizontal="right" vertical="center"/>
    </xf>
    <xf numFmtId="14" fontId="24" fillId="0" borderId="12" xfId="0" applyNumberFormat="1" applyFont="1" applyBorder="1">
      <alignment vertical="center"/>
    </xf>
    <xf numFmtId="14" fontId="24" fillId="6" borderId="0" xfId="0" applyNumberFormat="1" applyFont="1" applyFill="1">
      <alignment vertical="center"/>
    </xf>
    <xf numFmtId="14" fontId="24" fillId="6" borderId="12" xfId="0" applyNumberFormat="1" applyFont="1" applyFill="1" applyBorder="1">
      <alignment vertical="center"/>
    </xf>
    <xf numFmtId="14" fontId="24" fillId="0" borderId="14" xfId="0" applyNumberFormat="1" applyFont="1" applyBorder="1">
      <alignment vertical="center"/>
    </xf>
    <xf numFmtId="14" fontId="24" fillId="6" borderId="13" xfId="0" applyNumberFormat="1" applyFont="1" applyFill="1" applyBorder="1">
      <alignment vertical="center"/>
    </xf>
    <xf numFmtId="14" fontId="24" fillId="6" borderId="12" xfId="0" applyNumberFormat="1" applyFont="1" applyFill="1" applyBorder="1" applyAlignment="1">
      <alignment horizontal="right" vertical="center"/>
    </xf>
    <xf numFmtId="14" fontId="24" fillId="6" borderId="11" xfId="0" applyNumberFormat="1" applyFont="1" applyFill="1" applyBorder="1">
      <alignment vertical="center"/>
    </xf>
    <xf numFmtId="14" fontId="24" fillId="6" borderId="14" xfId="0" applyNumberFormat="1" applyFont="1" applyFill="1" applyBorder="1" applyAlignment="1">
      <alignment horizontal="right" vertical="center"/>
    </xf>
    <xf numFmtId="14" fontId="24" fillId="6" borderId="11" xfId="0" applyNumberFormat="1" applyFont="1" applyFill="1" applyBorder="1" applyAlignment="1">
      <alignment horizontal="right" vertical="center"/>
    </xf>
    <xf numFmtId="0" fontId="25" fillId="0" borderId="2" xfId="1" applyFont="1" applyBorder="1">
      <alignment vertical="center"/>
    </xf>
    <xf numFmtId="0" fontId="9" fillId="0" borderId="0" xfId="0" applyFont="1" applyAlignment="1"/>
    <xf numFmtId="0" fontId="9" fillId="0" borderId="7" xfId="0" applyFont="1" applyBorder="1" applyAlignment="1"/>
    <xf numFmtId="0" fontId="9" fillId="0" borderId="9" xfId="0" applyFont="1" applyBorder="1" applyAlignment="1"/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31" fontId="13" fillId="0" borderId="0" xfId="1" applyNumberFormat="1" applyFont="1" applyAlignment="1">
      <alignment horizontal="left" vertical="center"/>
    </xf>
  </cellXfs>
  <cellStyles count="6">
    <cellStyle name="標準" xfId="0" builtinId="0"/>
    <cellStyle name="標準 2" xfId="1" xr:uid="{00000000-0005-0000-0000-000001000000}"/>
    <cellStyle name="標準 2 2" xfId="2" xr:uid="{00000000-0005-0000-0000-000002000000}"/>
    <cellStyle name="標準 3" xfId="3" xr:uid="{00000000-0005-0000-0000-000003000000}"/>
    <cellStyle name="標準 4" xfId="5" xr:uid="{7403135E-987E-504A-B290-7F04128AB709}"/>
    <cellStyle name="標準_メンバー表" xfId="4" xr:uid="{00000000-0005-0000-0000-000004000000}"/>
  </cellStyles>
  <dxfs count="4">
    <dxf>
      <fill>
        <patternFill>
          <bgColor theme="4" tint="0.59996337778862885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B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kukubojun/o40/&#20462;&#27491;&#26696;&#12304;O-_&#35430;&#21512;&#22577;&#21578;&#26360;&#12305;2026____&#12354;&#12369;&#12411;&#12441;&#12398;&#23665;&#31532;_&#35430;&#21512;_vs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審判報告書"/>
      <sheetName val="原紙ファイル添付"/>
      <sheetName val="事務局集計"/>
    </sheetNames>
    <sheetDataSet>
      <sheetData sheetId="0">
        <row r="2">
          <cell r="D2" t="str">
            <v>□</v>
          </cell>
          <cell r="G2" t="str">
            <v>□</v>
          </cell>
        </row>
        <row r="17">
          <cell r="W17">
            <v>0</v>
          </cell>
        </row>
        <row r="18">
          <cell r="W18">
            <v>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04"/>
  <sheetViews>
    <sheetView showGridLines="0" tabSelected="1" topLeftCell="B1" zoomScaleNormal="100" workbookViewId="0">
      <selection activeCell="C2" sqref="C2"/>
    </sheetView>
  </sheetViews>
  <sheetFormatPr baseColWidth="10" defaultColWidth="8.83203125" defaultRowHeight="14"/>
  <cols>
    <col min="1" max="1" width="4.6640625" style="4" customWidth="1"/>
    <col min="2" max="2" width="6.83203125" style="4" customWidth="1"/>
    <col min="3" max="4" width="13" style="4" customWidth="1"/>
    <col min="5" max="5" width="16.1640625" style="4" customWidth="1"/>
    <col min="6" max="7" width="12.1640625" style="4" customWidth="1"/>
    <col min="8" max="8" width="14.1640625" style="5" customWidth="1"/>
    <col min="9" max="9" width="11.1640625" style="4" bestFit="1" customWidth="1"/>
    <col min="10" max="10" width="10.1640625" style="4" bestFit="1" customWidth="1"/>
    <col min="11" max="11" width="36" style="4" customWidth="1"/>
    <col min="12" max="12" width="5.5" style="4" customWidth="1"/>
    <col min="13" max="13" width="8.83203125" style="4"/>
    <col min="14" max="16" width="11.1640625" style="4" customWidth="1"/>
    <col min="17" max="16384" width="8.83203125" style="4"/>
  </cols>
  <sheetData>
    <row r="1" spans="1:16">
      <c r="P1" s="18" t="s">
        <v>143</v>
      </c>
    </row>
    <row r="2" spans="1:16" ht="19" customHeight="1" thickBot="1">
      <c r="A2" s="17"/>
      <c r="B2" s="18" t="s">
        <v>86</v>
      </c>
      <c r="C2" s="57"/>
      <c r="D2" s="18" t="s">
        <v>15</v>
      </c>
      <c r="E2" s="80"/>
      <c r="F2" s="80"/>
      <c r="G2" s="21" t="s">
        <v>89</v>
      </c>
      <c r="H2" s="58">
        <v>46113</v>
      </c>
      <c r="K2" s="64" t="str">
        <f>IF(OR(C2="", C2="O-40エンジョイ"), "", "【" &amp; C2 &amp; "カテゴリー資格】 " &amp; (2027 - IF(ISNUMBER(FIND("65",C2)), 65, IF(ISNUMBER(FIND("60",C2)), 60, IF(ISNUMBER(FIND("50",C2)), 50, IF(ISNUMBER(FIND("40",C2)), 40, 30))))) &amp; "年4月1日以前生まれが対象")</f>
        <v/>
      </c>
    </row>
    <row r="3" spans="1:16" ht="13" customHeight="1">
      <c r="H3" s="4"/>
    </row>
    <row r="4" spans="1:16" s="1" customFormat="1" ht="22" customHeight="1">
      <c r="A4" s="23" t="s">
        <v>101</v>
      </c>
      <c r="B4" s="59" t="s">
        <v>0</v>
      </c>
      <c r="C4" s="60" t="s">
        <v>16</v>
      </c>
      <c r="D4" s="61" t="s">
        <v>17</v>
      </c>
      <c r="E4" s="62" t="s">
        <v>88</v>
      </c>
      <c r="F4" s="61" t="s">
        <v>18</v>
      </c>
      <c r="G4" s="63" t="s">
        <v>19</v>
      </c>
      <c r="H4" s="63" t="s">
        <v>21</v>
      </c>
      <c r="I4" s="62" t="s">
        <v>22</v>
      </c>
      <c r="J4" s="61" t="s">
        <v>20</v>
      </c>
      <c r="K4" s="60" t="s">
        <v>141</v>
      </c>
      <c r="M4" s="6" t="s">
        <v>4</v>
      </c>
      <c r="N4" s="7"/>
      <c r="O4" s="7"/>
      <c r="P4" s="7"/>
    </row>
    <row r="5" spans="1:16" ht="22" customHeight="1">
      <c r="A5" s="23">
        <v>1</v>
      </c>
      <c r="B5" s="39"/>
      <c r="C5" s="29"/>
      <c r="D5" s="29"/>
      <c r="E5" s="29" t="str">
        <f>C5&amp;" "&amp;D5</f>
        <v xml:space="preserve"> </v>
      </c>
      <c r="F5" s="29"/>
      <c r="G5" s="29"/>
      <c r="H5" s="65"/>
      <c r="I5" s="29" t="str">
        <f>IF(H5="", "", DATEDIF(H5, DATE(2027,4,1), "Y"))</f>
        <v/>
      </c>
      <c r="J5" s="24"/>
      <c r="K5" s="34"/>
      <c r="M5" s="37"/>
      <c r="N5" s="33" t="s">
        <v>5</v>
      </c>
      <c r="O5" s="33" t="s">
        <v>6</v>
      </c>
      <c r="P5" s="33" t="s">
        <v>7</v>
      </c>
    </row>
    <row r="6" spans="1:16" ht="22" customHeight="1">
      <c r="A6" s="23">
        <v>2</v>
      </c>
      <c r="B6" s="39"/>
      <c r="C6" s="35"/>
      <c r="D6" s="30"/>
      <c r="E6" s="29" t="str">
        <f t="shared" ref="E6:E41" si="0">C6&amp;" "&amp;D6</f>
        <v xml:space="preserve"> </v>
      </c>
      <c r="F6" s="29"/>
      <c r="G6" s="29"/>
      <c r="H6" s="65"/>
      <c r="I6" s="29" t="str">
        <f t="shared" ref="I6:I69" si="1">IF(H6="", "", DATEDIF(H6, DATE(2027,4,1), "Y"))</f>
        <v/>
      </c>
      <c r="J6" s="24"/>
      <c r="K6" s="29"/>
      <c r="M6" s="37" t="s">
        <v>8</v>
      </c>
      <c r="N6" s="78"/>
      <c r="O6" s="78"/>
      <c r="P6" s="79"/>
    </row>
    <row r="7" spans="1:16" ht="22" customHeight="1">
      <c r="A7" s="23">
        <v>3</v>
      </c>
      <c r="B7" s="39"/>
      <c r="C7" s="29"/>
      <c r="D7" s="30"/>
      <c r="E7" s="29" t="str">
        <f t="shared" si="0"/>
        <v xml:space="preserve"> </v>
      </c>
      <c r="F7" s="29"/>
      <c r="G7" s="29"/>
      <c r="H7" s="65"/>
      <c r="I7" s="29" t="str">
        <f t="shared" si="1"/>
        <v/>
      </c>
      <c r="J7" s="24"/>
      <c r="K7" s="29"/>
      <c r="M7" s="37" t="s">
        <v>9</v>
      </c>
      <c r="N7" s="78"/>
      <c r="O7" s="78"/>
      <c r="P7" s="78"/>
    </row>
    <row r="8" spans="1:16" ht="22" customHeight="1">
      <c r="A8" s="23">
        <v>4</v>
      </c>
      <c r="B8" s="39"/>
      <c r="C8" s="29"/>
      <c r="D8" s="30"/>
      <c r="E8" s="29" t="str">
        <f>C8&amp;" "&amp;D8</f>
        <v xml:space="preserve"> </v>
      </c>
      <c r="F8" s="29"/>
      <c r="G8" s="29"/>
      <c r="H8" s="65"/>
      <c r="I8" s="29" t="str">
        <f t="shared" si="1"/>
        <v/>
      </c>
      <c r="J8" s="24"/>
      <c r="K8" s="29"/>
      <c r="M8" s="37" t="s">
        <v>10</v>
      </c>
      <c r="N8" s="26"/>
      <c r="O8" s="26"/>
      <c r="P8" s="26"/>
    </row>
    <row r="9" spans="1:16" ht="22" customHeight="1">
      <c r="A9" s="23">
        <v>5</v>
      </c>
      <c r="B9" s="40"/>
      <c r="C9" s="29"/>
      <c r="D9" s="30"/>
      <c r="E9" s="29" t="str">
        <f t="shared" si="0"/>
        <v xml:space="preserve"> </v>
      </c>
      <c r="F9" s="29"/>
      <c r="G9" s="29"/>
      <c r="H9" s="66"/>
      <c r="I9" s="29" t="str">
        <f t="shared" si="1"/>
        <v/>
      </c>
      <c r="J9" s="24"/>
      <c r="K9" s="29"/>
      <c r="M9" s="9"/>
      <c r="N9" s="9"/>
      <c r="O9" s="9"/>
      <c r="P9" s="9"/>
    </row>
    <row r="10" spans="1:16" ht="22" customHeight="1">
      <c r="A10" s="23">
        <v>6</v>
      </c>
      <c r="B10" s="41"/>
      <c r="C10" s="29"/>
      <c r="D10" s="30"/>
      <c r="E10" s="29" t="str">
        <f>C10&amp;" "&amp;D10</f>
        <v xml:space="preserve"> </v>
      </c>
      <c r="F10" s="29"/>
      <c r="G10" s="29"/>
      <c r="H10" s="65"/>
      <c r="I10" s="29" t="str">
        <f t="shared" si="1"/>
        <v/>
      </c>
      <c r="J10" s="24"/>
      <c r="K10" s="29"/>
      <c r="M10" s="10" t="s">
        <v>11</v>
      </c>
      <c r="N10" s="10"/>
      <c r="O10" s="10"/>
      <c r="P10" s="10"/>
    </row>
    <row r="11" spans="1:16" ht="22" customHeight="1">
      <c r="A11" s="23">
        <v>7</v>
      </c>
      <c r="B11" s="39"/>
      <c r="C11" s="29"/>
      <c r="D11" s="30"/>
      <c r="E11" s="29" t="str">
        <f>C11&amp;" "&amp;D11</f>
        <v xml:space="preserve"> </v>
      </c>
      <c r="F11" s="29"/>
      <c r="G11" s="29"/>
      <c r="H11" s="65"/>
      <c r="I11" s="29" t="str">
        <f t="shared" si="1"/>
        <v/>
      </c>
      <c r="J11" s="24"/>
      <c r="K11" s="29"/>
      <c r="M11" s="37"/>
      <c r="N11" s="33" t="s">
        <v>5</v>
      </c>
      <c r="O11" s="33" t="s">
        <v>6</v>
      </c>
      <c r="P11" s="33" t="s">
        <v>7</v>
      </c>
    </row>
    <row r="12" spans="1:16" ht="22" customHeight="1">
      <c r="A12" s="23">
        <v>8</v>
      </c>
      <c r="B12" s="40"/>
      <c r="C12" s="29"/>
      <c r="D12" s="30"/>
      <c r="E12" s="29" t="str">
        <f>C12&amp;" "&amp;D12</f>
        <v xml:space="preserve"> </v>
      </c>
      <c r="F12" s="29"/>
      <c r="G12" s="29"/>
      <c r="H12" s="65"/>
      <c r="I12" s="29" t="str">
        <f t="shared" si="1"/>
        <v/>
      </c>
      <c r="J12" s="24"/>
      <c r="K12" s="29"/>
      <c r="M12" s="37" t="s">
        <v>8</v>
      </c>
      <c r="N12" s="78"/>
      <c r="O12" s="78"/>
      <c r="P12" s="78"/>
    </row>
    <row r="13" spans="1:16" ht="22" customHeight="1">
      <c r="A13" s="23">
        <v>9</v>
      </c>
      <c r="B13" s="39"/>
      <c r="C13" s="29"/>
      <c r="D13" s="29"/>
      <c r="E13" s="29" t="str">
        <f t="shared" si="0"/>
        <v xml:space="preserve"> </v>
      </c>
      <c r="F13" s="29"/>
      <c r="G13" s="29"/>
      <c r="H13" s="67"/>
      <c r="I13" s="29" t="str">
        <f t="shared" si="1"/>
        <v/>
      </c>
      <c r="J13" s="24"/>
      <c r="K13" s="29"/>
      <c r="M13" s="37" t="s">
        <v>9</v>
      </c>
      <c r="N13" s="78"/>
      <c r="O13" s="78"/>
      <c r="P13" s="78"/>
    </row>
    <row r="14" spans="1:16" ht="22" customHeight="1">
      <c r="A14" s="23">
        <v>10</v>
      </c>
      <c r="B14" s="39"/>
      <c r="C14" s="35"/>
      <c r="D14" s="30"/>
      <c r="E14" s="29" t="str">
        <f t="shared" si="0"/>
        <v xml:space="preserve"> </v>
      </c>
      <c r="F14" s="29"/>
      <c r="G14" s="29"/>
      <c r="H14" s="67"/>
      <c r="I14" s="29" t="str">
        <f t="shared" si="1"/>
        <v/>
      </c>
      <c r="J14" s="24"/>
      <c r="K14" s="29"/>
      <c r="M14" s="37" t="s">
        <v>10</v>
      </c>
      <c r="N14" s="26"/>
      <c r="O14" s="26"/>
      <c r="P14" s="26"/>
    </row>
    <row r="15" spans="1:16" ht="22" customHeight="1">
      <c r="A15" s="23">
        <v>11</v>
      </c>
      <c r="B15" s="40"/>
      <c r="C15" s="29"/>
      <c r="D15" s="30"/>
      <c r="E15" s="29" t="str">
        <f t="shared" si="0"/>
        <v xml:space="preserve"> </v>
      </c>
      <c r="F15" s="29"/>
      <c r="G15" s="29"/>
      <c r="H15" s="68"/>
      <c r="I15" s="29" t="str">
        <f t="shared" si="1"/>
        <v/>
      </c>
      <c r="J15" s="24"/>
      <c r="K15" s="29"/>
    </row>
    <row r="16" spans="1:16" ht="22" customHeight="1">
      <c r="A16" s="23">
        <v>12</v>
      </c>
      <c r="B16" s="39"/>
      <c r="C16" s="29"/>
      <c r="D16" s="30"/>
      <c r="E16" s="29" t="str">
        <f t="shared" si="0"/>
        <v xml:space="preserve"> </v>
      </c>
      <c r="F16" s="29"/>
      <c r="G16" s="29"/>
      <c r="H16" s="65"/>
      <c r="I16" s="29" t="str">
        <f t="shared" si="1"/>
        <v/>
      </c>
      <c r="J16" s="24"/>
      <c r="K16" s="29"/>
    </row>
    <row r="17" spans="1:19" ht="22" customHeight="1">
      <c r="A17" s="23">
        <v>13</v>
      </c>
      <c r="B17" s="39"/>
      <c r="C17" s="29"/>
      <c r="D17" s="30"/>
      <c r="E17" s="29" t="str">
        <f t="shared" si="0"/>
        <v xml:space="preserve"> </v>
      </c>
      <c r="F17" s="29"/>
      <c r="G17" s="29"/>
      <c r="H17" s="67"/>
      <c r="I17" s="29" t="str">
        <f t="shared" si="1"/>
        <v/>
      </c>
      <c r="J17" s="24"/>
      <c r="K17" s="29"/>
      <c r="M17" s="4" t="s">
        <v>134</v>
      </c>
    </row>
    <row r="18" spans="1:19" ht="22" customHeight="1">
      <c r="A18" s="23">
        <v>14</v>
      </c>
      <c r="B18" s="40"/>
      <c r="C18" s="29"/>
      <c r="D18" s="30"/>
      <c r="E18" s="29" t="str">
        <f t="shared" si="0"/>
        <v xml:space="preserve"> </v>
      </c>
      <c r="F18" s="29"/>
      <c r="G18" s="29"/>
      <c r="H18" s="65"/>
      <c r="I18" s="29" t="str">
        <f t="shared" si="1"/>
        <v/>
      </c>
      <c r="J18" s="24"/>
      <c r="K18" s="29"/>
      <c r="M18" s="4" t="s">
        <v>137</v>
      </c>
      <c r="S18" s="22"/>
    </row>
    <row r="19" spans="1:19" ht="22" customHeight="1">
      <c r="A19" s="23">
        <v>15</v>
      </c>
      <c r="B19" s="39"/>
      <c r="C19" s="29"/>
      <c r="D19" s="30"/>
      <c r="E19" s="29" t="str">
        <f t="shared" si="0"/>
        <v xml:space="preserve"> </v>
      </c>
      <c r="F19" s="29"/>
      <c r="G19" s="29"/>
      <c r="H19" s="69"/>
      <c r="I19" s="29" t="str">
        <f t="shared" si="1"/>
        <v/>
      </c>
      <c r="J19" s="24"/>
      <c r="K19" s="29"/>
      <c r="M19" s="4" t="s">
        <v>92</v>
      </c>
    </row>
    <row r="20" spans="1:19" ht="22" customHeight="1">
      <c r="A20" s="23">
        <v>16</v>
      </c>
      <c r="B20" s="39"/>
      <c r="C20" s="29"/>
      <c r="D20" s="30"/>
      <c r="E20" s="29" t="str">
        <f t="shared" si="0"/>
        <v xml:space="preserve"> </v>
      </c>
      <c r="F20" s="29"/>
      <c r="G20" s="29"/>
      <c r="H20" s="67"/>
      <c r="I20" s="29" t="str">
        <f t="shared" si="1"/>
        <v/>
      </c>
      <c r="J20" s="24"/>
      <c r="K20" s="29"/>
    </row>
    <row r="21" spans="1:19" ht="22" customHeight="1">
      <c r="A21" s="23">
        <v>17</v>
      </c>
      <c r="B21" s="40"/>
      <c r="C21" s="29"/>
      <c r="D21" s="29"/>
      <c r="E21" s="29" t="str">
        <f t="shared" si="0"/>
        <v xml:space="preserve"> </v>
      </c>
      <c r="F21" s="29"/>
      <c r="G21" s="29"/>
      <c r="H21" s="70"/>
      <c r="I21" s="29" t="str">
        <f t="shared" si="1"/>
        <v/>
      </c>
      <c r="J21" s="24"/>
      <c r="K21" s="29"/>
      <c r="M21" s="4" t="s">
        <v>133</v>
      </c>
    </row>
    <row r="22" spans="1:19" ht="22" customHeight="1">
      <c r="A22" s="23">
        <v>18</v>
      </c>
      <c r="B22" s="39"/>
      <c r="C22" s="35"/>
      <c r="D22" s="30"/>
      <c r="E22" s="29" t="str">
        <f t="shared" si="0"/>
        <v xml:space="preserve"> </v>
      </c>
      <c r="F22" s="29"/>
      <c r="G22" s="29"/>
      <c r="H22" s="70"/>
      <c r="I22" s="29" t="str">
        <f t="shared" si="1"/>
        <v/>
      </c>
      <c r="J22" s="24"/>
      <c r="K22" s="29"/>
      <c r="M22" s="4" t="s">
        <v>112</v>
      </c>
      <c r="O22" s="1"/>
      <c r="P22" s="1"/>
      <c r="Q22" s="1"/>
      <c r="R22" s="1"/>
    </row>
    <row r="23" spans="1:19" ht="22" customHeight="1">
      <c r="A23" s="23">
        <v>19</v>
      </c>
      <c r="B23" s="39"/>
      <c r="C23" s="29"/>
      <c r="D23" s="30"/>
      <c r="E23" s="29" t="str">
        <f t="shared" si="0"/>
        <v xml:space="preserve"> </v>
      </c>
      <c r="F23" s="29"/>
      <c r="G23" s="29"/>
      <c r="H23" s="67"/>
      <c r="I23" s="29" t="str">
        <f t="shared" si="1"/>
        <v/>
      </c>
      <c r="J23" s="24"/>
      <c r="K23" s="29"/>
    </row>
    <row r="24" spans="1:19" ht="22" customHeight="1">
      <c r="A24" s="23">
        <v>20</v>
      </c>
      <c r="B24" s="40"/>
      <c r="C24" s="29"/>
      <c r="D24" s="30"/>
      <c r="E24" s="29" t="str">
        <f t="shared" si="0"/>
        <v xml:space="preserve"> </v>
      </c>
      <c r="F24" s="29"/>
      <c r="G24" s="29"/>
      <c r="H24" s="67"/>
      <c r="I24" s="29" t="str">
        <f t="shared" si="1"/>
        <v/>
      </c>
      <c r="J24" s="24"/>
      <c r="K24" s="29"/>
      <c r="M24" s="4" t="s">
        <v>132</v>
      </c>
    </row>
    <row r="25" spans="1:19" ht="22" customHeight="1">
      <c r="A25" s="23">
        <v>21</v>
      </c>
      <c r="B25" s="39"/>
      <c r="C25" s="29"/>
      <c r="D25" s="30"/>
      <c r="E25" s="29" t="str">
        <f t="shared" si="0"/>
        <v xml:space="preserve"> </v>
      </c>
      <c r="F25" s="29"/>
      <c r="G25" s="29"/>
      <c r="H25" s="67"/>
      <c r="I25" s="29" t="str">
        <f t="shared" si="1"/>
        <v/>
      </c>
      <c r="J25" s="24"/>
      <c r="K25" s="29"/>
      <c r="M25" s="4" t="s">
        <v>144</v>
      </c>
    </row>
    <row r="26" spans="1:19" ht="22" customHeight="1">
      <c r="A26" s="23">
        <v>22</v>
      </c>
      <c r="B26" s="39"/>
      <c r="C26" s="29"/>
      <c r="D26" s="30"/>
      <c r="E26" s="29" t="str">
        <f t="shared" si="0"/>
        <v xml:space="preserve"> </v>
      </c>
      <c r="F26" s="29"/>
      <c r="G26" s="29"/>
      <c r="H26" s="69"/>
      <c r="I26" s="29" t="str">
        <f t="shared" si="1"/>
        <v/>
      </c>
      <c r="J26" s="24"/>
      <c r="K26" s="29"/>
      <c r="M26" s="4" t="s">
        <v>145</v>
      </c>
    </row>
    <row r="27" spans="1:19" ht="22" customHeight="1">
      <c r="A27" s="23">
        <v>23</v>
      </c>
      <c r="B27" s="40"/>
      <c r="C27" s="29"/>
      <c r="D27" s="30"/>
      <c r="E27" s="29" t="str">
        <f t="shared" si="0"/>
        <v xml:space="preserve"> </v>
      </c>
      <c r="F27" s="29"/>
      <c r="G27" s="29"/>
      <c r="H27" s="71"/>
      <c r="I27" s="29" t="str">
        <f t="shared" si="1"/>
        <v/>
      </c>
      <c r="J27" s="24"/>
      <c r="K27" s="29"/>
    </row>
    <row r="28" spans="1:19" ht="22" customHeight="1">
      <c r="A28" s="23">
        <v>24</v>
      </c>
      <c r="B28" s="39"/>
      <c r="C28" s="29"/>
      <c r="D28" s="30"/>
      <c r="E28" s="29" t="str">
        <f t="shared" si="0"/>
        <v xml:space="preserve"> </v>
      </c>
      <c r="F28" s="29"/>
      <c r="G28" s="29"/>
      <c r="H28" s="71"/>
      <c r="I28" s="29" t="str">
        <f t="shared" si="1"/>
        <v/>
      </c>
      <c r="J28" s="24"/>
      <c r="K28" s="29"/>
      <c r="M28" s="4" t="s">
        <v>135</v>
      </c>
    </row>
    <row r="29" spans="1:19" ht="22" customHeight="1">
      <c r="A29" s="23">
        <v>25</v>
      </c>
      <c r="B29" s="39"/>
      <c r="C29" s="29"/>
      <c r="D29" s="30"/>
      <c r="E29" s="29" t="str">
        <f t="shared" si="0"/>
        <v xml:space="preserve"> </v>
      </c>
      <c r="F29" s="29"/>
      <c r="G29" s="29"/>
      <c r="H29" s="72"/>
      <c r="I29" s="29" t="str">
        <f t="shared" si="1"/>
        <v/>
      </c>
      <c r="J29" s="24"/>
      <c r="K29" s="29"/>
      <c r="M29" s="4" t="s">
        <v>138</v>
      </c>
    </row>
    <row r="30" spans="1:19" ht="22" customHeight="1">
      <c r="A30" s="23">
        <v>26</v>
      </c>
      <c r="B30" s="40"/>
      <c r="C30" s="29"/>
      <c r="D30" s="30"/>
      <c r="E30" s="29" t="str">
        <f t="shared" si="0"/>
        <v xml:space="preserve"> </v>
      </c>
      <c r="F30" s="29"/>
      <c r="G30" s="29"/>
      <c r="H30" s="72"/>
      <c r="I30" s="29" t="str">
        <f t="shared" si="1"/>
        <v/>
      </c>
      <c r="J30" s="24"/>
      <c r="K30" s="29"/>
      <c r="M30" s="4" t="s">
        <v>140</v>
      </c>
    </row>
    <row r="31" spans="1:19" ht="22" customHeight="1">
      <c r="A31" s="23">
        <v>27</v>
      </c>
      <c r="B31" s="39"/>
      <c r="C31" s="29"/>
      <c r="D31" s="30"/>
      <c r="E31" s="29" t="str">
        <f t="shared" si="0"/>
        <v xml:space="preserve"> </v>
      </c>
      <c r="F31" s="29"/>
      <c r="G31" s="29"/>
      <c r="H31" s="73"/>
      <c r="I31" s="29" t="str">
        <f t="shared" si="1"/>
        <v/>
      </c>
      <c r="J31" s="24"/>
      <c r="K31" s="29"/>
      <c r="M31" s="4" t="s">
        <v>139</v>
      </c>
    </row>
    <row r="32" spans="1:19" ht="22" customHeight="1">
      <c r="A32" s="23">
        <v>28</v>
      </c>
      <c r="B32" s="39"/>
      <c r="C32" s="29"/>
      <c r="D32" s="30"/>
      <c r="E32" s="29" t="str">
        <f t="shared" si="0"/>
        <v xml:space="preserve"> </v>
      </c>
      <c r="F32" s="29"/>
      <c r="G32" s="29"/>
      <c r="H32" s="73"/>
      <c r="I32" s="29" t="str">
        <f t="shared" si="1"/>
        <v/>
      </c>
      <c r="J32" s="24"/>
      <c r="K32" s="29"/>
      <c r="M32" s="4" t="s">
        <v>142</v>
      </c>
    </row>
    <row r="33" spans="1:13" ht="22" customHeight="1">
      <c r="A33" s="23">
        <v>29</v>
      </c>
      <c r="B33" s="40"/>
      <c r="C33" s="29"/>
      <c r="D33" s="30"/>
      <c r="E33" s="29" t="str">
        <f t="shared" si="0"/>
        <v xml:space="preserve"> </v>
      </c>
      <c r="F33" s="29"/>
      <c r="G33" s="29"/>
      <c r="H33" s="73"/>
      <c r="I33" s="29" t="str">
        <f t="shared" si="1"/>
        <v/>
      </c>
      <c r="J33" s="24"/>
      <c r="K33" s="29"/>
    </row>
    <row r="34" spans="1:13" ht="22" customHeight="1">
      <c r="A34" s="23">
        <v>30</v>
      </c>
      <c r="B34" s="39"/>
      <c r="C34" s="29"/>
      <c r="D34" s="30"/>
      <c r="E34" s="29" t="str">
        <f t="shared" si="0"/>
        <v xml:space="preserve"> </v>
      </c>
      <c r="F34" s="29"/>
      <c r="G34" s="29"/>
      <c r="H34" s="73"/>
      <c r="I34" s="29" t="str">
        <f t="shared" si="1"/>
        <v/>
      </c>
      <c r="J34" s="24"/>
      <c r="K34" s="29"/>
    </row>
    <row r="35" spans="1:13" ht="22" customHeight="1">
      <c r="A35" s="23">
        <v>31</v>
      </c>
      <c r="B35" s="39"/>
      <c r="C35" s="29"/>
      <c r="D35" s="30"/>
      <c r="E35" s="29" t="str">
        <f t="shared" si="0"/>
        <v xml:space="preserve"> </v>
      </c>
      <c r="F35" s="29"/>
      <c r="G35" s="29"/>
      <c r="H35" s="73"/>
      <c r="I35" s="29" t="str">
        <f t="shared" si="1"/>
        <v/>
      </c>
      <c r="J35" s="24"/>
      <c r="K35" s="29"/>
    </row>
    <row r="36" spans="1:13" ht="22" customHeight="1">
      <c r="A36" s="23">
        <v>32</v>
      </c>
      <c r="B36" s="40"/>
      <c r="C36" s="29"/>
      <c r="D36" s="30"/>
      <c r="E36" s="29" t="str">
        <f t="shared" si="0"/>
        <v xml:space="preserve"> </v>
      </c>
      <c r="F36" s="29"/>
      <c r="G36" s="29"/>
      <c r="H36" s="73"/>
      <c r="I36" s="29" t="str">
        <f t="shared" si="1"/>
        <v/>
      </c>
      <c r="J36" s="24"/>
      <c r="K36" s="29"/>
      <c r="M36" s="4" t="s">
        <v>102</v>
      </c>
    </row>
    <row r="37" spans="1:13" ht="22" customHeight="1">
      <c r="A37" s="23">
        <v>33</v>
      </c>
      <c r="B37" s="39"/>
      <c r="C37" s="29"/>
      <c r="D37" s="29"/>
      <c r="E37" s="29" t="str">
        <f t="shared" si="0"/>
        <v xml:space="preserve"> </v>
      </c>
      <c r="F37" s="29"/>
      <c r="G37" s="29"/>
      <c r="H37" s="56"/>
      <c r="I37" s="29" t="str">
        <f t="shared" si="1"/>
        <v/>
      </c>
      <c r="J37" s="24"/>
      <c r="K37" s="29"/>
      <c r="M37" s="4" t="s">
        <v>103</v>
      </c>
    </row>
    <row r="38" spans="1:13" ht="22" customHeight="1">
      <c r="A38" s="23">
        <v>34</v>
      </c>
      <c r="B38" s="39"/>
      <c r="C38" s="35"/>
      <c r="D38" s="30"/>
      <c r="E38" s="29" t="str">
        <f t="shared" si="0"/>
        <v xml:space="preserve"> </v>
      </c>
      <c r="F38" s="29"/>
      <c r="G38" s="29"/>
      <c r="H38" s="56"/>
      <c r="I38" s="29" t="str">
        <f t="shared" si="1"/>
        <v/>
      </c>
      <c r="J38" s="24"/>
      <c r="K38" s="29"/>
      <c r="M38" s="4" t="s">
        <v>104</v>
      </c>
    </row>
    <row r="39" spans="1:13" ht="22" customHeight="1">
      <c r="A39" s="23">
        <v>35</v>
      </c>
      <c r="B39" s="40"/>
      <c r="C39" s="29"/>
      <c r="D39" s="30"/>
      <c r="E39" s="29" t="str">
        <f t="shared" si="0"/>
        <v xml:space="preserve"> </v>
      </c>
      <c r="F39" s="29"/>
      <c r="G39" s="29"/>
      <c r="H39" s="56"/>
      <c r="I39" s="29" t="str">
        <f t="shared" si="1"/>
        <v/>
      </c>
      <c r="J39" s="24"/>
      <c r="K39" s="29"/>
    </row>
    <row r="40" spans="1:13" ht="22" customHeight="1">
      <c r="A40" s="23">
        <v>36</v>
      </c>
      <c r="B40" s="39"/>
      <c r="C40" s="29"/>
      <c r="D40" s="30"/>
      <c r="E40" s="29" t="str">
        <f t="shared" si="0"/>
        <v xml:space="preserve"> </v>
      </c>
      <c r="F40" s="29"/>
      <c r="G40" s="29"/>
      <c r="H40" s="56"/>
      <c r="I40" s="29" t="str">
        <f t="shared" si="1"/>
        <v/>
      </c>
      <c r="J40" s="24"/>
      <c r="K40" s="29"/>
      <c r="M40" s="4" t="s">
        <v>91</v>
      </c>
    </row>
    <row r="41" spans="1:13" ht="22" customHeight="1">
      <c r="A41" s="23">
        <v>37</v>
      </c>
      <c r="B41" s="39"/>
      <c r="C41" s="29"/>
      <c r="D41" s="30"/>
      <c r="E41" s="29" t="str">
        <f t="shared" si="0"/>
        <v xml:space="preserve"> </v>
      </c>
      <c r="F41" s="29"/>
      <c r="G41" s="29"/>
      <c r="H41" s="56"/>
      <c r="I41" s="29" t="str">
        <f t="shared" si="1"/>
        <v/>
      </c>
      <c r="J41" s="24"/>
      <c r="K41" s="29"/>
      <c r="M41" s="22" t="str">
        <f>"2026年度_名簿_" &amp; C2 &amp; "_" &amp; E2 &amp; "_" &amp; TEXT(H2,"yyyymmdd")</f>
        <v>2026年度_名簿___20260401</v>
      </c>
    </row>
    <row r="42" spans="1:13" ht="22" customHeight="1">
      <c r="A42" s="23">
        <v>38</v>
      </c>
      <c r="B42" s="40"/>
      <c r="C42" s="29"/>
      <c r="D42" s="30"/>
      <c r="E42" s="29" t="str">
        <f t="shared" ref="E42:E104" si="2">C42&amp;" "&amp;D42</f>
        <v xml:space="preserve"> </v>
      </c>
      <c r="F42" s="29"/>
      <c r="G42" s="29"/>
      <c r="H42" s="56"/>
      <c r="I42" s="29" t="str">
        <f t="shared" si="1"/>
        <v/>
      </c>
      <c r="J42" s="24"/>
      <c r="K42" s="29"/>
      <c r="M42" s="4" t="s">
        <v>108</v>
      </c>
    </row>
    <row r="43" spans="1:13" ht="22" customHeight="1">
      <c r="A43" s="23">
        <v>39</v>
      </c>
      <c r="B43" s="39"/>
      <c r="C43" s="29"/>
      <c r="D43" s="30"/>
      <c r="E43" s="29" t="str">
        <f t="shared" si="2"/>
        <v xml:space="preserve"> </v>
      </c>
      <c r="F43" s="29"/>
      <c r="G43" s="29"/>
      <c r="H43" s="56"/>
      <c r="I43" s="29" t="str">
        <f t="shared" si="1"/>
        <v/>
      </c>
      <c r="J43" s="24"/>
      <c r="K43" s="29"/>
      <c r="M43" s="4" t="s">
        <v>109</v>
      </c>
    </row>
    <row r="44" spans="1:13" ht="22" customHeight="1">
      <c r="A44" s="23">
        <v>40</v>
      </c>
      <c r="B44" s="39"/>
      <c r="C44" s="29"/>
      <c r="D44" s="30"/>
      <c r="E44" s="29" t="str">
        <f t="shared" si="2"/>
        <v xml:space="preserve"> </v>
      </c>
      <c r="F44" s="29"/>
      <c r="G44" s="29"/>
      <c r="H44" s="56"/>
      <c r="I44" s="29" t="str">
        <f t="shared" si="1"/>
        <v/>
      </c>
      <c r="J44" s="24"/>
      <c r="K44" s="29"/>
    </row>
    <row r="45" spans="1:13" ht="22" customHeight="1">
      <c r="A45" s="23">
        <v>41</v>
      </c>
      <c r="B45" s="40"/>
      <c r="C45" s="29"/>
      <c r="D45" s="29"/>
      <c r="E45" s="29" t="str">
        <f t="shared" si="2"/>
        <v xml:space="preserve"> </v>
      </c>
      <c r="F45" s="29"/>
      <c r="G45" s="29"/>
      <c r="H45" s="56"/>
      <c r="I45" s="29" t="str">
        <f t="shared" si="1"/>
        <v/>
      </c>
      <c r="J45" s="24"/>
      <c r="K45" s="34"/>
      <c r="M45" s="4" t="s">
        <v>136</v>
      </c>
    </row>
    <row r="46" spans="1:13" ht="22" customHeight="1">
      <c r="A46" s="23">
        <v>42</v>
      </c>
      <c r="B46" s="39"/>
      <c r="C46" s="35"/>
      <c r="D46" s="30"/>
      <c r="E46" s="29" t="str">
        <f t="shared" si="2"/>
        <v xml:space="preserve"> </v>
      </c>
      <c r="F46" s="29"/>
      <c r="G46" s="29"/>
      <c r="H46" s="56"/>
      <c r="I46" s="29" t="str">
        <f t="shared" si="1"/>
        <v/>
      </c>
      <c r="J46" s="24"/>
      <c r="K46" s="29"/>
      <c r="M46" s="4" t="s">
        <v>110</v>
      </c>
    </row>
    <row r="47" spans="1:13" ht="22" customHeight="1">
      <c r="A47" s="23">
        <v>43</v>
      </c>
      <c r="B47" s="39"/>
      <c r="C47" s="29"/>
      <c r="D47" s="30"/>
      <c r="E47" s="29" t="str">
        <f t="shared" si="2"/>
        <v xml:space="preserve"> </v>
      </c>
      <c r="F47" s="29"/>
      <c r="G47" s="29"/>
      <c r="H47" s="56"/>
      <c r="I47" s="29" t="str">
        <f t="shared" si="1"/>
        <v/>
      </c>
      <c r="J47" s="24"/>
      <c r="K47" s="29"/>
      <c r="M47" s="4" t="s">
        <v>111</v>
      </c>
    </row>
    <row r="48" spans="1:13" ht="22" customHeight="1">
      <c r="A48" s="23">
        <v>44</v>
      </c>
      <c r="B48" s="40"/>
      <c r="C48" s="29"/>
      <c r="D48" s="30"/>
      <c r="E48" s="29" t="str">
        <f t="shared" si="2"/>
        <v xml:space="preserve"> </v>
      </c>
      <c r="F48" s="29"/>
      <c r="G48" s="29"/>
      <c r="H48" s="56"/>
      <c r="I48" s="29" t="str">
        <f t="shared" si="1"/>
        <v/>
      </c>
      <c r="J48" s="24"/>
      <c r="K48" s="29"/>
    </row>
    <row r="49" spans="1:11" ht="22" customHeight="1">
      <c r="A49" s="23">
        <v>45</v>
      </c>
      <c r="B49" s="39"/>
      <c r="C49" s="29"/>
      <c r="D49" s="30"/>
      <c r="E49" s="29" t="str">
        <f t="shared" si="2"/>
        <v xml:space="preserve"> </v>
      </c>
      <c r="F49" s="29"/>
      <c r="G49" s="29"/>
      <c r="H49" s="56"/>
      <c r="I49" s="29" t="str">
        <f t="shared" si="1"/>
        <v/>
      </c>
      <c r="J49" s="24"/>
      <c r="K49" s="29"/>
    </row>
    <row r="50" spans="1:11" ht="22" customHeight="1">
      <c r="A50" s="23">
        <v>46</v>
      </c>
      <c r="B50" s="39"/>
      <c r="C50" s="29"/>
      <c r="D50" s="30"/>
      <c r="E50" s="29" t="str">
        <f t="shared" si="2"/>
        <v xml:space="preserve"> </v>
      </c>
      <c r="F50" s="29"/>
      <c r="G50" s="29"/>
      <c r="H50" s="56"/>
      <c r="I50" s="29" t="str">
        <f t="shared" si="1"/>
        <v/>
      </c>
      <c r="J50" s="24"/>
      <c r="K50" s="29"/>
    </row>
    <row r="51" spans="1:11" ht="22" customHeight="1">
      <c r="A51" s="23">
        <v>47</v>
      </c>
      <c r="B51" s="40"/>
      <c r="C51" s="29"/>
      <c r="D51" s="30"/>
      <c r="E51" s="29" t="str">
        <f t="shared" si="2"/>
        <v xml:space="preserve"> </v>
      </c>
      <c r="F51" s="29"/>
      <c r="G51" s="29"/>
      <c r="H51" s="56"/>
      <c r="I51" s="29" t="str">
        <f t="shared" si="1"/>
        <v/>
      </c>
      <c r="J51" s="24"/>
      <c r="K51" s="29"/>
    </row>
    <row r="52" spans="1:11" ht="22" customHeight="1">
      <c r="A52" s="23">
        <v>48</v>
      </c>
      <c r="B52" s="39"/>
      <c r="C52" s="29"/>
      <c r="D52" s="30"/>
      <c r="E52" s="29" t="str">
        <f t="shared" si="2"/>
        <v xml:space="preserve"> </v>
      </c>
      <c r="F52" s="29"/>
      <c r="G52" s="29"/>
      <c r="H52" s="56"/>
      <c r="I52" s="29" t="str">
        <f t="shared" si="1"/>
        <v/>
      </c>
      <c r="J52" s="24"/>
      <c r="K52" s="29"/>
    </row>
    <row r="53" spans="1:11" ht="22" customHeight="1">
      <c r="A53" s="23">
        <v>49</v>
      </c>
      <c r="B53" s="39"/>
      <c r="C53" s="29"/>
      <c r="D53" s="29"/>
      <c r="E53" s="29" t="str">
        <f t="shared" si="2"/>
        <v xml:space="preserve"> </v>
      </c>
      <c r="F53" s="29"/>
      <c r="G53" s="29"/>
      <c r="H53" s="56"/>
      <c r="I53" s="29" t="str">
        <f t="shared" si="1"/>
        <v/>
      </c>
      <c r="J53" s="24"/>
      <c r="K53" s="29"/>
    </row>
    <row r="54" spans="1:11" ht="22" customHeight="1">
      <c r="A54" s="23">
        <v>50</v>
      </c>
      <c r="B54" s="40"/>
      <c r="C54" s="35"/>
      <c r="D54" s="30"/>
      <c r="E54" s="29" t="str">
        <f t="shared" si="2"/>
        <v xml:space="preserve"> </v>
      </c>
      <c r="F54" s="29"/>
      <c r="G54" s="29"/>
      <c r="H54" s="56"/>
      <c r="I54" s="29" t="str">
        <f t="shared" si="1"/>
        <v/>
      </c>
      <c r="J54" s="24"/>
      <c r="K54" s="29"/>
    </row>
    <row r="55" spans="1:11" ht="22" customHeight="1">
      <c r="A55" s="23">
        <v>51</v>
      </c>
      <c r="B55" s="39"/>
      <c r="C55" s="29"/>
      <c r="D55" s="30"/>
      <c r="E55" s="29" t="str">
        <f t="shared" si="2"/>
        <v xml:space="preserve"> </v>
      </c>
      <c r="F55" s="29"/>
      <c r="G55" s="29"/>
      <c r="H55" s="56"/>
      <c r="I55" s="29" t="str">
        <f t="shared" si="1"/>
        <v/>
      </c>
      <c r="J55" s="24"/>
      <c r="K55" s="29"/>
    </row>
    <row r="56" spans="1:11" ht="22" customHeight="1">
      <c r="A56" s="23">
        <v>52</v>
      </c>
      <c r="B56" s="39"/>
      <c r="C56" s="29"/>
      <c r="D56" s="30"/>
      <c r="E56" s="29" t="str">
        <f t="shared" si="2"/>
        <v xml:space="preserve"> </v>
      </c>
      <c r="F56" s="29"/>
      <c r="G56" s="29"/>
      <c r="H56" s="56"/>
      <c r="I56" s="29" t="str">
        <f t="shared" si="1"/>
        <v/>
      </c>
      <c r="J56" s="24"/>
      <c r="K56" s="29"/>
    </row>
    <row r="57" spans="1:11" ht="22" customHeight="1">
      <c r="A57" s="23">
        <v>53</v>
      </c>
      <c r="B57" s="40"/>
      <c r="C57" s="29"/>
      <c r="D57" s="30"/>
      <c r="E57" s="29" t="str">
        <f t="shared" si="2"/>
        <v xml:space="preserve"> </v>
      </c>
      <c r="F57" s="29"/>
      <c r="G57" s="29"/>
      <c r="H57" s="56"/>
      <c r="I57" s="29" t="str">
        <f t="shared" si="1"/>
        <v/>
      </c>
      <c r="J57" s="24"/>
      <c r="K57" s="29"/>
    </row>
    <row r="58" spans="1:11" ht="22" customHeight="1">
      <c r="A58" s="23">
        <v>54</v>
      </c>
      <c r="B58" s="39"/>
      <c r="C58" s="29"/>
      <c r="D58" s="30"/>
      <c r="E58" s="29" t="str">
        <f t="shared" si="2"/>
        <v xml:space="preserve"> </v>
      </c>
      <c r="F58" s="29"/>
      <c r="G58" s="29"/>
      <c r="H58" s="56"/>
      <c r="I58" s="29" t="str">
        <f t="shared" si="1"/>
        <v/>
      </c>
      <c r="J58" s="24"/>
      <c r="K58" s="29"/>
    </row>
    <row r="59" spans="1:11" ht="22" customHeight="1">
      <c r="A59" s="23">
        <v>55</v>
      </c>
      <c r="B59" s="39"/>
      <c r="C59" s="29"/>
      <c r="D59" s="30"/>
      <c r="E59" s="29" t="str">
        <f t="shared" si="2"/>
        <v xml:space="preserve"> </v>
      </c>
      <c r="F59" s="29"/>
      <c r="G59" s="29"/>
      <c r="H59" s="56"/>
      <c r="I59" s="29" t="str">
        <f t="shared" si="1"/>
        <v/>
      </c>
      <c r="J59" s="24"/>
      <c r="K59" s="29"/>
    </row>
    <row r="60" spans="1:11" ht="22" customHeight="1">
      <c r="A60" s="23">
        <v>56</v>
      </c>
      <c r="B60" s="40"/>
      <c r="C60" s="29"/>
      <c r="D60" s="30"/>
      <c r="E60" s="29" t="str">
        <f t="shared" si="2"/>
        <v xml:space="preserve"> </v>
      </c>
      <c r="F60" s="29"/>
      <c r="G60" s="29"/>
      <c r="H60" s="56"/>
      <c r="I60" s="29" t="str">
        <f t="shared" si="1"/>
        <v/>
      </c>
      <c r="J60" s="24"/>
      <c r="K60" s="29"/>
    </row>
    <row r="61" spans="1:11" ht="22" customHeight="1">
      <c r="A61" s="23">
        <v>57</v>
      </c>
      <c r="B61" s="39"/>
      <c r="C61" s="29"/>
      <c r="D61" s="30"/>
      <c r="E61" s="29" t="str">
        <f t="shared" si="2"/>
        <v xml:space="preserve"> </v>
      </c>
      <c r="F61" s="29"/>
      <c r="G61" s="29"/>
      <c r="H61" s="56"/>
      <c r="I61" s="29" t="str">
        <f t="shared" si="1"/>
        <v/>
      </c>
      <c r="J61" s="24"/>
      <c r="K61" s="29"/>
    </row>
    <row r="62" spans="1:11" ht="22" customHeight="1">
      <c r="A62" s="23">
        <v>58</v>
      </c>
      <c r="B62" s="39"/>
      <c r="C62" s="29"/>
      <c r="D62" s="30"/>
      <c r="E62" s="29" t="str">
        <f t="shared" si="2"/>
        <v xml:space="preserve"> </v>
      </c>
      <c r="F62" s="29"/>
      <c r="G62" s="29"/>
      <c r="H62" s="56"/>
      <c r="I62" s="29" t="str">
        <f t="shared" si="1"/>
        <v/>
      </c>
      <c r="J62" s="24"/>
      <c r="K62" s="29"/>
    </row>
    <row r="63" spans="1:11" ht="22" customHeight="1">
      <c r="A63" s="23">
        <v>59</v>
      </c>
      <c r="B63" s="40"/>
      <c r="C63" s="35"/>
      <c r="D63" s="30"/>
      <c r="E63" s="29" t="str">
        <f t="shared" si="2"/>
        <v xml:space="preserve"> </v>
      </c>
      <c r="F63" s="29"/>
      <c r="G63" s="29"/>
      <c r="H63" s="56"/>
      <c r="I63" s="29" t="str">
        <f t="shared" si="1"/>
        <v/>
      </c>
      <c r="J63" s="24"/>
      <c r="K63" s="29"/>
    </row>
    <row r="64" spans="1:11" ht="22" customHeight="1">
      <c r="A64" s="23">
        <v>60</v>
      </c>
      <c r="B64" s="40"/>
      <c r="C64" s="35"/>
      <c r="D64" s="30"/>
      <c r="E64" s="29" t="str">
        <f t="shared" si="2"/>
        <v xml:space="preserve"> </v>
      </c>
      <c r="F64" s="29"/>
      <c r="G64" s="29"/>
      <c r="H64" s="56"/>
      <c r="I64" s="29" t="str">
        <f t="shared" si="1"/>
        <v/>
      </c>
      <c r="J64" s="24"/>
      <c r="K64" s="29"/>
    </row>
    <row r="65" spans="1:11" ht="22" customHeight="1">
      <c r="A65" s="23">
        <v>61</v>
      </c>
      <c r="B65" s="39"/>
      <c r="C65" s="29"/>
      <c r="D65" s="30"/>
      <c r="E65" s="29" t="str">
        <f t="shared" si="2"/>
        <v xml:space="preserve"> </v>
      </c>
      <c r="F65" s="29"/>
      <c r="G65" s="29"/>
      <c r="H65" s="56"/>
      <c r="I65" s="29" t="str">
        <f t="shared" si="1"/>
        <v/>
      </c>
      <c r="J65" s="24"/>
      <c r="K65" s="29"/>
    </row>
    <row r="66" spans="1:11" ht="22" customHeight="1">
      <c r="A66" s="23">
        <v>62</v>
      </c>
      <c r="B66" s="39"/>
      <c r="C66" s="29"/>
      <c r="D66" s="30"/>
      <c r="E66" s="29" t="str">
        <f t="shared" si="2"/>
        <v xml:space="preserve"> </v>
      </c>
      <c r="F66" s="29"/>
      <c r="G66" s="29"/>
      <c r="H66" s="56"/>
      <c r="I66" s="29" t="str">
        <f t="shared" si="1"/>
        <v/>
      </c>
      <c r="J66" s="24"/>
      <c r="K66" s="29"/>
    </row>
    <row r="67" spans="1:11" ht="22" customHeight="1">
      <c r="A67" s="23">
        <v>63</v>
      </c>
      <c r="B67" s="39"/>
      <c r="C67" s="29"/>
      <c r="D67" s="30"/>
      <c r="E67" s="29" t="str">
        <f t="shared" si="2"/>
        <v xml:space="preserve"> </v>
      </c>
      <c r="F67" s="29"/>
      <c r="G67" s="29"/>
      <c r="H67" s="56"/>
      <c r="I67" s="29" t="str">
        <f t="shared" si="1"/>
        <v/>
      </c>
      <c r="J67" s="24"/>
      <c r="K67" s="29"/>
    </row>
    <row r="68" spans="1:11" ht="22" customHeight="1">
      <c r="A68" s="23">
        <v>64</v>
      </c>
      <c r="B68" s="39"/>
      <c r="C68" s="29"/>
      <c r="D68" s="30"/>
      <c r="E68" s="29" t="str">
        <f t="shared" si="2"/>
        <v xml:space="preserve"> </v>
      </c>
      <c r="F68" s="29"/>
      <c r="G68" s="29"/>
      <c r="H68" s="56"/>
      <c r="I68" s="29" t="str">
        <f t="shared" si="1"/>
        <v/>
      </c>
      <c r="J68" s="24"/>
      <c r="K68" s="29"/>
    </row>
    <row r="69" spans="1:11" ht="22" customHeight="1">
      <c r="A69" s="23">
        <v>65</v>
      </c>
      <c r="B69" s="39"/>
      <c r="C69" s="29"/>
      <c r="D69" s="30"/>
      <c r="E69" s="29" t="str">
        <f t="shared" si="2"/>
        <v xml:space="preserve"> </v>
      </c>
      <c r="F69" s="29"/>
      <c r="G69" s="29"/>
      <c r="H69" s="56"/>
      <c r="I69" s="29" t="str">
        <f t="shared" si="1"/>
        <v/>
      </c>
      <c r="J69" s="24"/>
      <c r="K69" s="29"/>
    </row>
    <row r="70" spans="1:11" ht="22" customHeight="1">
      <c r="A70" s="23">
        <v>66</v>
      </c>
      <c r="B70" s="39"/>
      <c r="C70" s="29"/>
      <c r="D70" s="30"/>
      <c r="E70" s="29" t="str">
        <f t="shared" si="2"/>
        <v xml:space="preserve"> </v>
      </c>
      <c r="F70" s="29"/>
      <c r="G70" s="29"/>
      <c r="H70" s="56"/>
      <c r="I70" s="29" t="str">
        <f t="shared" ref="I70:I104" si="3">IF(H70="", "", DATEDIF(H70, DATE(2027,4,1), "Y"))</f>
        <v/>
      </c>
      <c r="J70" s="24"/>
      <c r="K70" s="29"/>
    </row>
    <row r="71" spans="1:11" ht="22" customHeight="1">
      <c r="A71" s="23">
        <v>67</v>
      </c>
      <c r="B71" s="39"/>
      <c r="C71" s="29"/>
      <c r="D71" s="30"/>
      <c r="E71" s="29" t="str">
        <f t="shared" si="2"/>
        <v xml:space="preserve"> </v>
      </c>
      <c r="F71" s="29"/>
      <c r="G71" s="29"/>
      <c r="H71" s="56"/>
      <c r="I71" s="29" t="str">
        <f t="shared" si="3"/>
        <v/>
      </c>
      <c r="J71" s="24"/>
      <c r="K71" s="29"/>
    </row>
    <row r="72" spans="1:11" ht="22" customHeight="1">
      <c r="A72" s="23">
        <v>68</v>
      </c>
      <c r="B72" s="42"/>
      <c r="C72" s="55"/>
      <c r="D72" s="31"/>
      <c r="E72" s="29" t="str">
        <f t="shared" si="2"/>
        <v xml:space="preserve"> </v>
      </c>
      <c r="F72" s="29"/>
      <c r="G72" s="29"/>
      <c r="H72" s="56"/>
      <c r="I72" s="29" t="str">
        <f t="shared" si="3"/>
        <v/>
      </c>
      <c r="J72" s="24"/>
      <c r="K72" s="29"/>
    </row>
    <row r="73" spans="1:11" ht="22" customHeight="1">
      <c r="A73" s="23">
        <v>69</v>
      </c>
      <c r="B73" s="39"/>
      <c r="C73" s="29"/>
      <c r="D73" s="30"/>
      <c r="E73" s="29" t="str">
        <f t="shared" si="2"/>
        <v xml:space="preserve"> </v>
      </c>
      <c r="F73" s="29"/>
      <c r="G73" s="29"/>
      <c r="H73" s="56"/>
      <c r="I73" s="29" t="str">
        <f t="shared" si="3"/>
        <v/>
      </c>
      <c r="J73" s="24"/>
      <c r="K73" s="29"/>
    </row>
    <row r="74" spans="1:11" ht="22" customHeight="1">
      <c r="A74" s="23">
        <v>70</v>
      </c>
      <c r="B74" s="39"/>
      <c r="C74" s="29"/>
      <c r="D74" s="30"/>
      <c r="E74" s="29" t="str">
        <f t="shared" si="2"/>
        <v xml:space="preserve"> </v>
      </c>
      <c r="F74" s="29"/>
      <c r="G74" s="29"/>
      <c r="H74" s="56"/>
      <c r="I74" s="29" t="str">
        <f t="shared" si="3"/>
        <v/>
      </c>
      <c r="J74" s="24"/>
      <c r="K74" s="29"/>
    </row>
    <row r="75" spans="1:11" ht="22" customHeight="1">
      <c r="A75" s="23">
        <v>71</v>
      </c>
      <c r="B75" s="39"/>
      <c r="C75" s="36"/>
      <c r="D75" s="30"/>
      <c r="E75" s="29" t="str">
        <f t="shared" si="2"/>
        <v xml:space="preserve"> </v>
      </c>
      <c r="F75" s="29"/>
      <c r="G75" s="29"/>
      <c r="H75" s="56"/>
      <c r="I75" s="29" t="str">
        <f t="shared" si="3"/>
        <v/>
      </c>
      <c r="J75" s="24"/>
      <c r="K75" s="29"/>
    </row>
    <row r="76" spans="1:11" ht="22" customHeight="1">
      <c r="A76" s="23">
        <v>72</v>
      </c>
      <c r="B76" s="41"/>
      <c r="C76" s="29"/>
      <c r="D76" s="30"/>
      <c r="E76" s="29" t="str">
        <f t="shared" si="2"/>
        <v xml:space="preserve"> </v>
      </c>
      <c r="F76" s="29"/>
      <c r="G76" s="29"/>
      <c r="H76" s="56"/>
      <c r="I76" s="29" t="str">
        <f t="shared" si="3"/>
        <v/>
      </c>
      <c r="J76" s="24"/>
      <c r="K76" s="29"/>
    </row>
    <row r="77" spans="1:11" ht="22" customHeight="1">
      <c r="A77" s="23">
        <v>73</v>
      </c>
      <c r="B77" s="42"/>
      <c r="C77" s="55"/>
      <c r="D77" s="30"/>
      <c r="E77" s="29" t="str">
        <f t="shared" si="2"/>
        <v xml:space="preserve"> </v>
      </c>
      <c r="F77" s="29"/>
      <c r="G77" s="29"/>
      <c r="H77" s="56"/>
      <c r="I77" s="29" t="str">
        <f t="shared" si="3"/>
        <v/>
      </c>
      <c r="J77" s="24"/>
      <c r="K77" s="29"/>
    </row>
    <row r="78" spans="1:11" ht="22" customHeight="1">
      <c r="A78" s="23">
        <v>74</v>
      </c>
      <c r="B78" s="39"/>
      <c r="C78" s="55"/>
      <c r="D78" s="30"/>
      <c r="E78" s="29" t="str">
        <f t="shared" si="2"/>
        <v xml:space="preserve"> </v>
      </c>
      <c r="F78" s="29"/>
      <c r="G78" s="29"/>
      <c r="H78" s="56"/>
      <c r="I78" s="29" t="str">
        <f t="shared" si="3"/>
        <v/>
      </c>
      <c r="J78" s="24"/>
      <c r="K78" s="29"/>
    </row>
    <row r="79" spans="1:11" ht="22" customHeight="1">
      <c r="A79" s="23">
        <v>75</v>
      </c>
      <c r="B79" s="39"/>
      <c r="C79" s="29"/>
      <c r="D79" s="30"/>
      <c r="E79" s="29" t="str">
        <f t="shared" si="2"/>
        <v xml:space="preserve"> </v>
      </c>
      <c r="F79" s="29"/>
      <c r="G79" s="29"/>
      <c r="H79" s="56"/>
      <c r="I79" s="29" t="str">
        <f t="shared" si="3"/>
        <v/>
      </c>
      <c r="J79" s="24"/>
      <c r="K79" s="29"/>
    </row>
    <row r="80" spans="1:11" ht="22" customHeight="1">
      <c r="A80" s="23">
        <v>76</v>
      </c>
      <c r="B80" s="40"/>
      <c r="C80" s="29"/>
      <c r="D80" s="30"/>
      <c r="E80" s="29" t="str">
        <f t="shared" si="2"/>
        <v xml:space="preserve"> </v>
      </c>
      <c r="F80" s="29"/>
      <c r="G80" s="29"/>
      <c r="H80" s="56"/>
      <c r="I80" s="29" t="str">
        <f t="shared" si="3"/>
        <v/>
      </c>
      <c r="J80" s="24"/>
      <c r="K80" s="29"/>
    </row>
    <row r="81" spans="1:11" ht="22" customHeight="1">
      <c r="A81" s="23">
        <v>77</v>
      </c>
      <c r="B81" s="39"/>
      <c r="C81" s="29"/>
      <c r="D81" s="30"/>
      <c r="E81" s="29" t="str">
        <f t="shared" si="2"/>
        <v xml:space="preserve"> </v>
      </c>
      <c r="F81" s="29"/>
      <c r="G81" s="29"/>
      <c r="H81" s="56"/>
      <c r="I81" s="29" t="str">
        <f t="shared" si="3"/>
        <v/>
      </c>
      <c r="J81" s="24"/>
      <c r="K81" s="29"/>
    </row>
    <row r="82" spans="1:11" ht="22" customHeight="1">
      <c r="A82" s="23">
        <v>78</v>
      </c>
      <c r="B82" s="40"/>
      <c r="C82" s="29"/>
      <c r="D82" s="30"/>
      <c r="E82" s="29" t="str">
        <f t="shared" si="2"/>
        <v xml:space="preserve"> </v>
      </c>
      <c r="F82" s="29"/>
      <c r="G82" s="29"/>
      <c r="H82" s="56"/>
      <c r="I82" s="29" t="str">
        <f t="shared" si="3"/>
        <v/>
      </c>
      <c r="J82" s="24"/>
      <c r="K82" s="29"/>
    </row>
    <row r="83" spans="1:11" ht="22" customHeight="1">
      <c r="A83" s="23">
        <v>79</v>
      </c>
      <c r="B83" s="40"/>
      <c r="C83" s="29"/>
      <c r="D83" s="30"/>
      <c r="E83" s="29" t="str">
        <f t="shared" si="2"/>
        <v xml:space="preserve"> </v>
      </c>
      <c r="F83" s="29"/>
      <c r="G83" s="29"/>
      <c r="H83" s="56"/>
      <c r="I83" s="29" t="str">
        <f t="shared" si="3"/>
        <v/>
      </c>
      <c r="J83" s="24"/>
      <c r="K83" s="29"/>
    </row>
    <row r="84" spans="1:11" ht="22" customHeight="1">
      <c r="A84" s="23">
        <v>80</v>
      </c>
      <c r="B84" s="40"/>
      <c r="C84" s="29"/>
      <c r="D84" s="30"/>
      <c r="E84" s="29" t="str">
        <f t="shared" si="2"/>
        <v xml:space="preserve"> </v>
      </c>
      <c r="F84" s="29"/>
      <c r="G84" s="29"/>
      <c r="H84" s="56"/>
      <c r="I84" s="29" t="str">
        <f t="shared" si="3"/>
        <v/>
      </c>
      <c r="J84" s="24"/>
      <c r="K84" s="29"/>
    </row>
    <row r="85" spans="1:11" ht="22" customHeight="1">
      <c r="A85" s="23">
        <v>81</v>
      </c>
      <c r="B85" s="40"/>
      <c r="C85" s="29"/>
      <c r="D85" s="29"/>
      <c r="E85" s="29" t="str">
        <f t="shared" si="2"/>
        <v xml:space="preserve"> </v>
      </c>
      <c r="F85" s="29"/>
      <c r="G85" s="29"/>
      <c r="H85" s="56"/>
      <c r="I85" s="29" t="str">
        <f t="shared" si="3"/>
        <v/>
      </c>
      <c r="J85" s="24"/>
      <c r="K85" s="29"/>
    </row>
    <row r="86" spans="1:11" ht="22" customHeight="1">
      <c r="A86" s="23">
        <v>82</v>
      </c>
      <c r="B86" s="40"/>
      <c r="C86" s="29"/>
      <c r="D86" s="29"/>
      <c r="E86" s="29" t="str">
        <f t="shared" si="2"/>
        <v xml:space="preserve"> </v>
      </c>
      <c r="F86" s="29"/>
      <c r="G86" s="29"/>
      <c r="H86" s="56"/>
      <c r="I86" s="29" t="str">
        <f t="shared" si="3"/>
        <v/>
      </c>
      <c r="J86" s="24"/>
      <c r="K86" s="29"/>
    </row>
    <row r="87" spans="1:11" ht="22" customHeight="1">
      <c r="A87" s="23">
        <v>83</v>
      </c>
      <c r="B87" s="40"/>
      <c r="C87" s="29"/>
      <c r="D87" s="29"/>
      <c r="E87" s="29" t="str">
        <f t="shared" si="2"/>
        <v xml:space="preserve"> </v>
      </c>
      <c r="F87" s="29"/>
      <c r="G87" s="29"/>
      <c r="H87" s="56"/>
      <c r="I87" s="29" t="str">
        <f t="shared" si="3"/>
        <v/>
      </c>
      <c r="J87" s="24"/>
      <c r="K87" s="29"/>
    </row>
    <row r="88" spans="1:11" ht="22" customHeight="1">
      <c r="A88" s="23">
        <v>84</v>
      </c>
      <c r="B88" s="39"/>
      <c r="C88" s="29"/>
      <c r="D88" s="29"/>
      <c r="E88" s="29" t="str">
        <f t="shared" si="2"/>
        <v xml:space="preserve"> </v>
      </c>
      <c r="F88" s="29"/>
      <c r="G88" s="29"/>
      <c r="H88" s="56"/>
      <c r="I88" s="29" t="str">
        <f t="shared" si="3"/>
        <v/>
      </c>
      <c r="J88" s="24"/>
      <c r="K88" s="29"/>
    </row>
    <row r="89" spans="1:11" ht="22" customHeight="1">
      <c r="A89" s="23">
        <v>85</v>
      </c>
      <c r="B89" s="39"/>
      <c r="C89" s="29"/>
      <c r="D89" s="29"/>
      <c r="E89" s="29" t="str">
        <f t="shared" si="2"/>
        <v xml:space="preserve"> </v>
      </c>
      <c r="F89" s="29"/>
      <c r="G89" s="29"/>
      <c r="H89" s="56"/>
      <c r="I89" s="29" t="str">
        <f t="shared" si="3"/>
        <v/>
      </c>
      <c r="J89" s="24"/>
      <c r="K89" s="29"/>
    </row>
    <row r="90" spans="1:11" ht="22" customHeight="1">
      <c r="A90" s="23">
        <v>86</v>
      </c>
      <c r="B90" s="39"/>
      <c r="C90" s="29"/>
      <c r="D90" s="29"/>
      <c r="E90" s="29" t="str">
        <f t="shared" si="2"/>
        <v xml:space="preserve"> </v>
      </c>
      <c r="F90" s="29"/>
      <c r="G90" s="29"/>
      <c r="H90" s="56"/>
      <c r="I90" s="29" t="str">
        <f t="shared" si="3"/>
        <v/>
      </c>
      <c r="J90" s="24"/>
      <c r="K90" s="29"/>
    </row>
    <row r="91" spans="1:11" ht="22" customHeight="1">
      <c r="A91" s="23">
        <v>87</v>
      </c>
      <c r="B91" s="39"/>
      <c r="C91" s="29"/>
      <c r="D91" s="29"/>
      <c r="E91" s="29" t="str">
        <f t="shared" si="2"/>
        <v xml:space="preserve"> </v>
      </c>
      <c r="F91" s="29"/>
      <c r="G91" s="29"/>
      <c r="H91" s="56"/>
      <c r="I91" s="29" t="str">
        <f t="shared" si="3"/>
        <v/>
      </c>
      <c r="J91" s="24"/>
      <c r="K91" s="29"/>
    </row>
    <row r="92" spans="1:11" ht="22" customHeight="1">
      <c r="A92" s="23">
        <v>88</v>
      </c>
      <c r="B92" s="39"/>
      <c r="C92" s="29"/>
      <c r="D92" s="29"/>
      <c r="E92" s="29" t="str">
        <f t="shared" si="2"/>
        <v xml:space="preserve"> </v>
      </c>
      <c r="F92" s="29"/>
      <c r="G92" s="29"/>
      <c r="H92" s="56"/>
      <c r="I92" s="29" t="str">
        <f t="shared" si="3"/>
        <v/>
      </c>
      <c r="J92" s="24"/>
      <c r="K92" s="29"/>
    </row>
    <row r="93" spans="1:11" ht="22" customHeight="1">
      <c r="A93" s="23">
        <v>89</v>
      </c>
      <c r="B93" s="39"/>
      <c r="C93" s="29"/>
      <c r="D93" s="29"/>
      <c r="E93" s="29" t="str">
        <f t="shared" si="2"/>
        <v xml:space="preserve"> </v>
      </c>
      <c r="F93" s="29"/>
      <c r="G93" s="29"/>
      <c r="H93" s="56"/>
      <c r="I93" s="29" t="str">
        <f t="shared" si="3"/>
        <v/>
      </c>
      <c r="J93" s="24"/>
      <c r="K93" s="29"/>
    </row>
    <row r="94" spans="1:11" ht="22" customHeight="1">
      <c r="A94" s="23">
        <v>90</v>
      </c>
      <c r="B94" s="40"/>
      <c r="C94" s="29"/>
      <c r="D94" s="29"/>
      <c r="E94" s="29" t="str">
        <f t="shared" si="2"/>
        <v xml:space="preserve"> </v>
      </c>
      <c r="F94" s="29"/>
      <c r="G94" s="29"/>
      <c r="H94" s="56"/>
      <c r="I94" s="29" t="str">
        <f t="shared" si="3"/>
        <v/>
      </c>
      <c r="J94" s="24"/>
      <c r="K94" s="29"/>
    </row>
    <row r="95" spans="1:11" ht="22" customHeight="1">
      <c r="A95" s="23">
        <v>91</v>
      </c>
      <c r="B95" s="40"/>
      <c r="C95" s="29"/>
      <c r="D95" s="29"/>
      <c r="E95" s="29" t="str">
        <f t="shared" si="2"/>
        <v xml:space="preserve"> </v>
      </c>
      <c r="F95" s="29"/>
      <c r="G95" s="29"/>
      <c r="H95" s="56"/>
      <c r="I95" s="29" t="str">
        <f t="shared" si="3"/>
        <v/>
      </c>
      <c r="J95" s="24"/>
      <c r="K95" s="29"/>
    </row>
    <row r="96" spans="1:11" ht="22" customHeight="1">
      <c r="A96" s="23">
        <v>92</v>
      </c>
      <c r="B96" s="40"/>
      <c r="C96" s="29"/>
      <c r="D96" s="29"/>
      <c r="E96" s="29" t="str">
        <f t="shared" si="2"/>
        <v xml:space="preserve"> </v>
      </c>
      <c r="F96" s="29"/>
      <c r="G96" s="29"/>
      <c r="H96" s="56"/>
      <c r="I96" s="29" t="str">
        <f t="shared" si="3"/>
        <v/>
      </c>
      <c r="J96" s="24"/>
      <c r="K96" s="29"/>
    </row>
    <row r="97" spans="1:11" ht="22" customHeight="1">
      <c r="A97" s="23">
        <v>93</v>
      </c>
      <c r="B97" s="40"/>
      <c r="C97" s="29"/>
      <c r="D97" s="29"/>
      <c r="E97" s="29" t="str">
        <f t="shared" si="2"/>
        <v xml:space="preserve"> </v>
      </c>
      <c r="F97" s="29"/>
      <c r="G97" s="29"/>
      <c r="H97" s="56"/>
      <c r="I97" s="29" t="str">
        <f t="shared" si="3"/>
        <v/>
      </c>
      <c r="J97" s="24"/>
      <c r="K97" s="29"/>
    </row>
    <row r="98" spans="1:11" ht="22" customHeight="1">
      <c r="A98" s="23">
        <v>94</v>
      </c>
      <c r="B98" s="40"/>
      <c r="C98" s="29"/>
      <c r="D98" s="29"/>
      <c r="E98" s="29" t="str">
        <f t="shared" si="2"/>
        <v xml:space="preserve"> </v>
      </c>
      <c r="F98" s="29"/>
      <c r="G98" s="29"/>
      <c r="H98" s="56"/>
      <c r="I98" s="29" t="str">
        <f t="shared" si="3"/>
        <v/>
      </c>
      <c r="J98" s="24"/>
      <c r="K98" s="29"/>
    </row>
    <row r="99" spans="1:11" ht="22" customHeight="1">
      <c r="A99" s="23">
        <v>95</v>
      </c>
      <c r="B99" s="40"/>
      <c r="C99" s="29"/>
      <c r="D99" s="29"/>
      <c r="E99" s="29" t="str">
        <f t="shared" si="2"/>
        <v xml:space="preserve"> </v>
      </c>
      <c r="F99" s="29"/>
      <c r="G99" s="29"/>
      <c r="H99" s="56"/>
      <c r="I99" s="29" t="str">
        <f t="shared" si="3"/>
        <v/>
      </c>
      <c r="J99" s="24"/>
      <c r="K99" s="29"/>
    </row>
    <row r="100" spans="1:11" ht="22" customHeight="1">
      <c r="A100" s="23">
        <v>96</v>
      </c>
      <c r="B100" s="40"/>
      <c r="C100" s="29"/>
      <c r="D100" s="29"/>
      <c r="E100" s="29" t="str">
        <f t="shared" si="2"/>
        <v xml:space="preserve"> </v>
      </c>
      <c r="F100" s="29"/>
      <c r="G100" s="29"/>
      <c r="H100" s="56"/>
      <c r="I100" s="29" t="str">
        <f t="shared" si="3"/>
        <v/>
      </c>
      <c r="J100" s="24"/>
      <c r="K100" s="29"/>
    </row>
    <row r="101" spans="1:11" ht="22" customHeight="1">
      <c r="A101" s="23">
        <v>97</v>
      </c>
      <c r="B101" s="40"/>
      <c r="C101" s="29"/>
      <c r="D101" s="29"/>
      <c r="E101" s="29" t="str">
        <f t="shared" si="2"/>
        <v xml:space="preserve"> </v>
      </c>
      <c r="F101" s="29"/>
      <c r="G101" s="29"/>
      <c r="H101" s="56"/>
      <c r="I101" s="29" t="str">
        <f t="shared" si="3"/>
        <v/>
      </c>
      <c r="J101" s="24"/>
      <c r="K101" s="29"/>
    </row>
    <row r="102" spans="1:11" ht="22" customHeight="1">
      <c r="A102" s="23">
        <v>98</v>
      </c>
      <c r="B102" s="40"/>
      <c r="C102" s="29"/>
      <c r="D102" s="29"/>
      <c r="E102" s="29" t="str">
        <f t="shared" si="2"/>
        <v xml:space="preserve"> </v>
      </c>
      <c r="F102" s="29"/>
      <c r="G102" s="29"/>
      <c r="H102" s="56"/>
      <c r="I102" s="29" t="str">
        <f t="shared" si="3"/>
        <v/>
      </c>
      <c r="J102" s="24"/>
      <c r="K102" s="29"/>
    </row>
    <row r="103" spans="1:11" ht="22" customHeight="1">
      <c r="A103" s="23">
        <v>99</v>
      </c>
      <c r="B103" s="40"/>
      <c r="C103" s="29"/>
      <c r="D103" s="29"/>
      <c r="E103" s="29" t="str">
        <f t="shared" si="2"/>
        <v xml:space="preserve"> </v>
      </c>
      <c r="F103" s="29"/>
      <c r="G103" s="29"/>
      <c r="H103" s="56"/>
      <c r="I103" s="29" t="str">
        <f t="shared" si="3"/>
        <v/>
      </c>
      <c r="J103" s="24"/>
      <c r="K103" s="29"/>
    </row>
    <row r="104" spans="1:11" ht="22" customHeight="1">
      <c r="A104" s="23">
        <v>100</v>
      </c>
      <c r="B104" s="40"/>
      <c r="C104" s="29"/>
      <c r="D104" s="29"/>
      <c r="E104" s="29" t="str">
        <f t="shared" si="2"/>
        <v xml:space="preserve"> </v>
      </c>
      <c r="F104" s="29"/>
      <c r="G104" s="29"/>
      <c r="H104" s="56"/>
      <c r="I104" s="29" t="str">
        <f t="shared" si="3"/>
        <v/>
      </c>
      <c r="J104" s="24"/>
      <c r="K104" s="29"/>
    </row>
  </sheetData>
  <mergeCells count="1">
    <mergeCell ref="E2:F2"/>
  </mergeCells>
  <phoneticPr fontId="6"/>
  <conditionalFormatting sqref="B5:B104">
    <cfRule type="expression" dxfId="3" priority="9">
      <formula>COUNTIF($B$5:$B$102, B5) &gt; 1</formula>
    </cfRule>
  </conditionalFormatting>
  <conditionalFormatting sqref="I5:I104">
    <cfRule type="expression" dxfId="2" priority="2">
      <formula>AND(ASC($C$2)&lt;&gt;"O-40エンジョイ", I5&lt;&gt;"", I5 &lt; IF(ISNUMBER(FIND("65",ASC($C$2))), 65, IF(ISNUMBER(FIND("60",ASC($C$2))), 60, IF(ISNUMBER(FIND("50",ASC($C$2))), 50, IF(ISNUMBER(FIND("40",ASC($C$2))), 40, 30)))))</formula>
    </cfRule>
  </conditionalFormatting>
  <conditionalFormatting sqref="J5:J104">
    <cfRule type="containsText" dxfId="1" priority="10" operator="containsText" text="抹消">
      <formula>NOT(ISERROR(SEARCH("抹消",J5)))</formula>
    </cfRule>
    <cfRule type="containsText" dxfId="0" priority="11" operator="containsText" text="新規">
      <formula>NOT(ISERROR(SEARCH("新規",J5)))</formula>
    </cfRule>
  </conditionalFormatting>
  <dataValidations count="6">
    <dataValidation imeMode="on" allowBlank="1" showInputMessage="1" showErrorMessage="1" sqref="C3 N6:P8 C53:D57 C27 D50:D52 C59:C1048576 D58:D1048576 C4:D9 C28:D41 D42:D44 C43:C44 C45:D49 C51:C52 C11:C12 C21:D25 D10:D12 C13:D17 D18:D20 C19:C20 D26:D27 N12:P14" xr:uid="{557537B8-9AFF-0B41-BA81-1EF7B9356176}"/>
    <dataValidation type="date" allowBlank="1" showInputMessage="1" showErrorMessage="1" errorTitle="入力エラー" error="生年月日は「1980/4/1」のように、半角スラッシュ区切りで入力してください。" promptTitle="入力例" prompt="半角で 1980/4/1 のように入力してください。" sqref="H105:H1048576" xr:uid="{2CCBC38A-9A6E-3E40-A25E-B57169233DCD}">
      <formula1>1</formula1>
      <formula2>TODAY()</formula2>
    </dataValidation>
    <dataValidation type="list" allowBlank="1" showInputMessage="1" showErrorMessage="1" promptTitle="コピペ可" prompt="他のセルのステータスをコピペできます" sqref="J105:J1048576" xr:uid="{46590775-3D9E-B041-9F6F-28F6CB415468}">
      <formula1>"継続,新規,内容変更,抹消"</formula1>
    </dataValidation>
    <dataValidation type="whole" imeMode="off" allowBlank="1" showInputMessage="1" showErrorMessage="1" sqref="B5:B1048576" xr:uid="{D452DACD-F892-4342-AE68-C3222DE03319}">
      <formula1>1</formula1>
      <formula2>999</formula2>
    </dataValidation>
    <dataValidation type="date" imeMode="off" allowBlank="1" showInputMessage="1" showErrorMessage="1" errorTitle="入力エラー" error="生年月日は「1980/4/1」のように、半角スラッシュ区切りで入力してください。" promptTitle="入力例" prompt="半角で 1980/4/1 のように入力してください。" sqref="H5:H104" xr:uid="{6D1911EA-519C-B349-A3A9-A1B8E1688701}">
      <formula1>1</formula1>
      <formula2>TODAY()</formula2>
    </dataValidation>
    <dataValidation type="list" allowBlank="1" showInputMessage="1" showErrorMessage="1" sqref="E2:F2" xr:uid="{355A7B27-CBE5-0D42-8174-0F979F87CF70}">
      <formula1>INDIRECT(SUBSTITUTE($C$2, "-", "") &amp; "登録チーム")</formula1>
    </dataValidation>
  </dataValidations>
  <pageMargins left="0.51181102362204722" right="0.51181102362204722" top="0.74803149606299213" bottom="0.35433070866141736" header="0.31496062992125984" footer="0.31496062992125984"/>
  <pageSetup paperSize="9" scale="51" orientation="portrait" horizontalDpi="429496729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845BF79-0348-E245-8E3F-F1378C0B7FB5}">
          <x14:formula1>
            <xm:f>事務局使用!$C$53:$C$57</xm:f>
          </x14:formula1>
          <xm:sqref>J5:J104</xm:sqref>
        </x14:dataValidation>
        <x14:dataValidation type="list" allowBlank="1" showInputMessage="1" showErrorMessage="1" xr:uid="{C2846B5C-4B37-2640-8765-6E968EA018CC}">
          <x14:formula1>
            <xm:f>事務局使用!$B$33:$H$33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63"/>
  <sheetViews>
    <sheetView showGridLines="0" zoomScaleNormal="100" workbookViewId="0">
      <selection activeCell="D2" sqref="D2"/>
    </sheetView>
  </sheetViews>
  <sheetFormatPr baseColWidth="10" defaultColWidth="8.83203125" defaultRowHeight="14"/>
  <cols>
    <col min="1" max="1" width="5.6640625" style="4" customWidth="1"/>
    <col min="2" max="2" width="6" style="4" customWidth="1"/>
    <col min="3" max="3" width="18.33203125" style="4" customWidth="1"/>
    <col min="4" max="4" width="23.33203125" style="1" customWidth="1"/>
    <col min="5" max="5" width="7.33203125" style="4" customWidth="1"/>
    <col min="6" max="7" width="5.83203125" style="4" customWidth="1"/>
    <col min="8" max="8" width="3.5" style="4" customWidth="1"/>
    <col min="9" max="9" width="11.33203125" style="4" customWidth="1"/>
    <col min="10" max="12" width="7.6640625" style="4" customWidth="1"/>
    <col min="13" max="14" width="4.1640625" style="4" customWidth="1"/>
    <col min="15" max="15" width="10.5" style="4" bestFit="1" customWidth="1"/>
    <col min="16" max="16" width="5.5" style="4" customWidth="1"/>
    <col min="17" max="16384" width="8.83203125" style="4"/>
  </cols>
  <sheetData>
    <row r="1" spans="1:15" s="11" customFormat="1" ht="22.5" customHeight="1">
      <c r="A1" s="11" t="s">
        <v>3</v>
      </c>
      <c r="B1" s="12"/>
      <c r="D1" s="19"/>
      <c r="E1" s="12"/>
    </row>
    <row r="2" spans="1:15" ht="23.25" customHeight="1">
      <c r="A2" s="12" t="s">
        <v>87</v>
      </c>
      <c r="C2" s="16" t="str">
        <f>IF(メンバー・ユニフォーム登録!E2&lt;&gt;"", メンバー・ユニフォーム登録!E2, "")</f>
        <v/>
      </c>
      <c r="I2" s="20" t="s">
        <v>90</v>
      </c>
      <c r="J2" s="81">
        <f>メンバー・ユニフォーム登録!$H$2</f>
        <v>46113</v>
      </c>
      <c r="K2" s="81"/>
      <c r="L2" s="81"/>
      <c r="M2" s="13"/>
    </row>
    <row r="3" spans="1:15" ht="8.25" customHeight="1">
      <c r="A3" s="14"/>
    </row>
    <row r="4" spans="1:15" s="1" customFormat="1" ht="20" customHeight="1">
      <c r="A4" s="24" t="s">
        <v>93</v>
      </c>
      <c r="B4" s="24" t="s">
        <v>0</v>
      </c>
      <c r="C4" s="24" t="s">
        <v>2</v>
      </c>
      <c r="D4" s="24" t="s">
        <v>23</v>
      </c>
      <c r="E4" s="24" t="s">
        <v>1</v>
      </c>
      <c r="F4" s="25" t="s">
        <v>13</v>
      </c>
      <c r="G4" s="26" t="s">
        <v>14</v>
      </c>
      <c r="I4" s="6" t="s">
        <v>4</v>
      </c>
      <c r="J4" s="7"/>
      <c r="K4" s="7"/>
      <c r="L4" s="7"/>
    </row>
    <row r="5" spans="1:15" ht="20" customHeight="1">
      <c r="A5" s="29"/>
      <c r="B5" s="38" t="str" cm="1">
        <f t="array" ref="B5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ROW(A1), 1), "")</f>
        <v/>
      </c>
      <c r="C5" s="27" t="str">
        <f>IF(B5="", "", INDEX(メンバー・ユニフォーム登録!E$5:E$104, MATCH(B5, メンバー・ユニフォーム登録!B$5:B$104, 0)))</f>
        <v/>
      </c>
      <c r="D5" s="27" t="str">
        <f>IFERROR(INDEX(メンバー・ユニフォーム登録!$F$5:$F$104, MATCH($B5, メンバー・ユニフォーム登録!$B$5:$B$104, 0)) &amp; " " &amp; INDEX(メンバー・ユニフォーム登録!$G$5:$G$104, MATCH($B5, メンバー・ユニフォーム登録!$B$5:$B$104, 0)), "")</f>
        <v/>
      </c>
      <c r="E5" s="24" t="str">
        <f>IFERROR(INDEX(メンバー・ユニフォーム登録!$I$5:$I$104, MATCH($B5, メンバー・ユニフォーム登録!$B$5:$B$104, 0)), "")</f>
        <v/>
      </c>
      <c r="F5" s="28"/>
      <c r="G5" s="29"/>
      <c r="I5" s="32"/>
      <c r="J5" s="26" t="s">
        <v>5</v>
      </c>
      <c r="K5" s="26" t="s">
        <v>6</v>
      </c>
      <c r="L5" s="26" t="s">
        <v>7</v>
      </c>
      <c r="O5" s="8"/>
    </row>
    <row r="6" spans="1:15" ht="20" customHeight="1">
      <c r="A6" s="29"/>
      <c r="B6" s="38" t="str" cm="1">
        <f t="array" ref="B6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ROW(A2), 1), "")</f>
        <v/>
      </c>
      <c r="C6" s="27" t="str">
        <f>IF(B6="", "", INDEX(メンバー・ユニフォーム登録!E$5:E$104, MATCH(B6, メンバー・ユニフォーム登録!B$5:B$104, 0)))</f>
        <v/>
      </c>
      <c r="D6" s="27" t="str">
        <f>IFERROR(INDEX(メンバー・ユニフォーム登録!$F$5:$F$104, MATCH($B6, メンバー・ユニフォーム登録!$B$5:$B$104, 0)) &amp; " " &amp; INDEX(メンバー・ユニフォーム登録!$G$5:$G$104, MATCH($B6, メンバー・ユニフォーム登録!$B$5:$B$104, 0)), "")</f>
        <v/>
      </c>
      <c r="E6" s="24" t="str">
        <f>IFERROR(INDEX(メンバー・ユニフォーム登録!$I$5:$I$104, MATCH($B6, メンバー・ユニフォーム登録!$B$5:$B$104, 0)), "")</f>
        <v/>
      </c>
      <c r="F6" s="28"/>
      <c r="G6" s="29"/>
      <c r="I6" s="32" t="s">
        <v>8</v>
      </c>
      <c r="J6" s="26" t="str">
        <f>IF(メンバー・ユニフォーム登録!N6&lt;&gt;"", メンバー・ユニフォーム登録!N6, "")</f>
        <v/>
      </c>
      <c r="K6" s="26" t="str">
        <f>IF(メンバー・ユニフォーム登録!O6&lt;&gt;"", メンバー・ユニフォーム登録!O6, "")</f>
        <v/>
      </c>
      <c r="L6" s="26" t="str">
        <f>IF(メンバー・ユニフォーム登録!P6&lt;&gt;"", メンバー・ユニフォーム登録!P6, "")</f>
        <v/>
      </c>
    </row>
    <row r="7" spans="1:15" ht="20" customHeight="1">
      <c r="A7" s="29"/>
      <c r="B7" s="38" t="str" cm="1">
        <f t="array" ref="B7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ROW(A3), 1), "")</f>
        <v/>
      </c>
      <c r="C7" s="27" t="str">
        <f>IF(B7="", "", INDEX(メンバー・ユニフォーム登録!E$5:E$104, MATCH(B7, メンバー・ユニフォーム登録!B$5:B$104, 0)))</f>
        <v/>
      </c>
      <c r="D7" s="27" t="str">
        <f>IFERROR(INDEX(メンバー・ユニフォーム登録!$F$5:$F$104, MATCH($B7, メンバー・ユニフォーム登録!$B$5:$B$104, 0)) &amp; " " &amp; INDEX(メンバー・ユニフォーム登録!$G$5:$G$104, MATCH($B7, メンバー・ユニフォーム登録!$B$5:$B$104, 0)), "")</f>
        <v/>
      </c>
      <c r="E7" s="24" t="str">
        <f>IFERROR(INDEX(メンバー・ユニフォーム登録!$I$5:$I$104, MATCH($B7, メンバー・ユニフォーム登録!$B$5:$B$104, 0)), "")</f>
        <v/>
      </c>
      <c r="F7" s="28"/>
      <c r="G7" s="29"/>
      <c r="I7" s="32" t="s">
        <v>9</v>
      </c>
      <c r="J7" s="26" t="str">
        <f>IF(メンバー・ユニフォーム登録!N7&lt;&gt;"", メンバー・ユニフォーム登録!N7, "")</f>
        <v/>
      </c>
      <c r="K7" s="26" t="str">
        <f>IF(メンバー・ユニフォーム登録!O7&lt;&gt;"", メンバー・ユニフォーム登録!O7, "")</f>
        <v/>
      </c>
      <c r="L7" s="26" t="str">
        <f>IF(メンバー・ユニフォーム登録!P7&lt;&gt;"", メンバー・ユニフォーム登録!P7, "")</f>
        <v/>
      </c>
    </row>
    <row r="8" spans="1:15" ht="20" customHeight="1">
      <c r="A8" s="29"/>
      <c r="B8" s="38" t="str" cm="1">
        <f t="array" ref="B8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ROW(A4), 1), "")</f>
        <v/>
      </c>
      <c r="C8" s="27" t="str">
        <f>IF(B8="", "", INDEX(メンバー・ユニフォーム登録!E$5:E$104, MATCH(B8, メンバー・ユニフォーム登録!B$5:B$104, 0)))</f>
        <v/>
      </c>
      <c r="D8" s="27" t="str">
        <f>IFERROR(INDEX(メンバー・ユニフォーム登録!$F$5:$F$104, MATCH($B8, メンバー・ユニフォーム登録!$B$5:$B$104, 0)) &amp; " " &amp; INDEX(メンバー・ユニフォーム登録!$G$5:$G$104, MATCH($B8, メンバー・ユニフォーム登録!$B$5:$B$104, 0)), "")</f>
        <v/>
      </c>
      <c r="E8" s="24" t="str">
        <f>IFERROR(INDEX(メンバー・ユニフォーム登録!$I$5:$I$104, MATCH($B8, メンバー・ユニフォーム登録!$B$5:$B$104, 0)), "")</f>
        <v/>
      </c>
      <c r="F8" s="28"/>
      <c r="G8" s="29"/>
      <c r="I8" s="32" t="s">
        <v>10</v>
      </c>
      <c r="J8" s="26" t="str">
        <f>IF(メンバー・ユニフォーム登録!N8&lt;&gt;"", メンバー・ユニフォーム登録!N8, "")</f>
        <v/>
      </c>
      <c r="K8" s="26" t="str">
        <f>IF(メンバー・ユニフォーム登録!O8&lt;&gt;"", メンバー・ユニフォーム登録!O8, "")</f>
        <v/>
      </c>
      <c r="L8" s="26" t="str">
        <f>IF(メンバー・ユニフォーム登録!P8&lt;&gt;"", メンバー・ユニフォーム登録!P8, "")</f>
        <v/>
      </c>
    </row>
    <row r="9" spans="1:15" ht="20" customHeight="1">
      <c r="A9" s="29"/>
      <c r="B9" s="38" t="str" cm="1">
        <f t="array" ref="B9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ROW(A5), 1), "")</f>
        <v/>
      </c>
      <c r="C9" s="27" t="str">
        <f>IF(B9="", "", INDEX(メンバー・ユニフォーム登録!E$5:E$104, MATCH(B9, メンバー・ユニフォーム登録!B$5:B$104, 0)))</f>
        <v/>
      </c>
      <c r="D9" s="27" t="str">
        <f>IFERROR(INDEX(メンバー・ユニフォーム登録!$F$5:$F$104, MATCH($B9, メンバー・ユニフォーム登録!$B$5:$B$104, 0)) &amp; " " &amp; INDEX(メンバー・ユニフォーム登録!$G$5:$G$104, MATCH($B9, メンバー・ユニフォーム登録!$B$5:$B$104, 0)), "")</f>
        <v/>
      </c>
      <c r="E9" s="24" t="str">
        <f>IFERROR(INDEX(メンバー・ユニフォーム登録!$I$5:$I$104, MATCH($B9, メンバー・ユニフォーム登録!$B$5:$B$104, 0)), "")</f>
        <v/>
      </c>
      <c r="F9" s="28"/>
      <c r="G9" s="29"/>
      <c r="I9" s="9"/>
      <c r="J9" s="7"/>
      <c r="K9" s="7"/>
      <c r="L9" s="7"/>
    </row>
    <row r="10" spans="1:15" ht="20" customHeight="1">
      <c r="A10" s="29"/>
      <c r="B10" s="38" t="str" cm="1">
        <f t="array" ref="B10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ROW(A6), 1), "")</f>
        <v/>
      </c>
      <c r="C10" s="27" t="str">
        <f>IF(B10="", "", INDEX(メンバー・ユニフォーム登録!E$5:E$104, MATCH(B10, メンバー・ユニフォーム登録!B$5:B$104, 0)))</f>
        <v/>
      </c>
      <c r="D10" s="27" t="str">
        <f>IFERROR(INDEX(メンバー・ユニフォーム登録!$F$5:$F$104, MATCH($B10, メンバー・ユニフォーム登録!$B$5:$B$104, 0)) &amp; " " &amp; INDEX(メンバー・ユニフォーム登録!$G$5:$G$104, MATCH($B10, メンバー・ユニフォーム登録!$B$5:$B$104, 0)), "")</f>
        <v/>
      </c>
      <c r="E10" s="24" t="str">
        <f>IFERROR(INDEX(メンバー・ユニフォーム登録!$I$5:$I$104, MATCH($B10, メンバー・ユニフォーム登録!$B$5:$B$104, 0)), "")</f>
        <v/>
      </c>
      <c r="F10" s="28"/>
      <c r="G10" s="29"/>
      <c r="I10" s="10" t="s">
        <v>11</v>
      </c>
      <c r="J10" s="7"/>
      <c r="K10" s="7"/>
      <c r="L10" s="7"/>
    </row>
    <row r="11" spans="1:15" ht="20" customHeight="1">
      <c r="A11" s="29"/>
      <c r="B11" s="38" t="str" cm="1">
        <f t="array" ref="B11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ROW(A7), 1), "")</f>
        <v/>
      </c>
      <c r="C11" s="27" t="str">
        <f>IF(B11="", "", INDEX(メンバー・ユニフォーム登録!E$5:E$104, MATCH(B11, メンバー・ユニフォーム登録!B$5:B$104, 0)))</f>
        <v/>
      </c>
      <c r="D11" s="27" t="str">
        <f>IFERROR(INDEX(メンバー・ユニフォーム登録!$F$5:$F$104, MATCH($B11, メンバー・ユニフォーム登録!$B$5:$B$104, 0)) &amp; " " &amp; INDEX(メンバー・ユニフォーム登録!$G$5:$G$104, MATCH($B11, メンバー・ユニフォーム登録!$B$5:$B$104, 0)), "")</f>
        <v/>
      </c>
      <c r="E11" s="24" t="str">
        <f>IFERROR(INDEX(メンバー・ユニフォーム登録!$I$5:$I$104, MATCH($B11, メンバー・ユニフォーム登録!$B$5:$B$104, 0)), "")</f>
        <v/>
      </c>
      <c r="F11" s="28"/>
      <c r="G11" s="29"/>
      <c r="I11" s="32"/>
      <c r="J11" s="26" t="str">
        <f>メンバー・ユニフォーム登録!N11</f>
        <v>シャツ</v>
      </c>
      <c r="K11" s="26" t="str">
        <f>メンバー・ユニフォーム登録!O11</f>
        <v>パンツ</v>
      </c>
      <c r="L11" s="26" t="str">
        <f>メンバー・ユニフォーム登録!P11</f>
        <v>ソックス</v>
      </c>
    </row>
    <row r="12" spans="1:15" ht="20" customHeight="1">
      <c r="A12" s="29"/>
      <c r="B12" s="38" t="str" cm="1">
        <f t="array" ref="B12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ROW(A8), 1), "")</f>
        <v/>
      </c>
      <c r="C12" s="27" t="str">
        <f>IF(B12="", "", INDEX(メンバー・ユニフォーム登録!E$5:E$104, MATCH(B12, メンバー・ユニフォーム登録!B$5:B$104, 0)))</f>
        <v/>
      </c>
      <c r="D12" s="27" t="str">
        <f>IFERROR(INDEX(メンバー・ユニフォーム登録!$F$5:$F$104, MATCH($B12, メンバー・ユニフォーム登録!$B$5:$B$104, 0)) &amp; " " &amp; INDEX(メンバー・ユニフォーム登録!$G$5:$G$104, MATCH($B12, メンバー・ユニフォーム登録!$B$5:$B$104, 0)), "")</f>
        <v/>
      </c>
      <c r="E12" s="24" t="str">
        <f>IFERROR(INDEX(メンバー・ユニフォーム登録!$I$5:$I$104, MATCH($B12, メンバー・ユニフォーム登録!$B$5:$B$104, 0)), "")</f>
        <v/>
      </c>
      <c r="F12" s="28"/>
      <c r="G12" s="29"/>
      <c r="I12" s="32" t="s">
        <v>8</v>
      </c>
      <c r="J12" s="26" t="str">
        <f>IF(メンバー・ユニフォーム登録!N12&lt;&gt;"", メンバー・ユニフォーム登録!N12, "")</f>
        <v/>
      </c>
      <c r="K12" s="26" t="str">
        <f>IF(メンバー・ユニフォーム登録!O12&lt;&gt;"", メンバー・ユニフォーム登録!O12, "")</f>
        <v/>
      </c>
      <c r="L12" s="26" t="str">
        <f>IF(メンバー・ユニフォーム登録!P12&lt;&gt;"", メンバー・ユニフォーム登録!P12, "")</f>
        <v/>
      </c>
    </row>
    <row r="13" spans="1:15" ht="20" customHeight="1">
      <c r="A13" s="29"/>
      <c r="B13" s="38" t="str" cm="1">
        <f t="array" ref="B13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ROW(A9), 1), "")</f>
        <v/>
      </c>
      <c r="C13" s="27" t="str">
        <f>IF(B13="", "", INDEX(メンバー・ユニフォーム登録!E$5:E$104, MATCH(B13, メンバー・ユニフォーム登録!B$5:B$104, 0)))</f>
        <v/>
      </c>
      <c r="D13" s="27" t="str">
        <f>IFERROR(INDEX(メンバー・ユニフォーム登録!$F$5:$F$104, MATCH($B13, メンバー・ユニフォーム登録!$B$5:$B$104, 0)) &amp; " " &amp; INDEX(メンバー・ユニフォーム登録!$G$5:$G$104, MATCH($B13, メンバー・ユニフォーム登録!$B$5:$B$104, 0)), "")</f>
        <v/>
      </c>
      <c r="E13" s="24" t="str">
        <f>IFERROR(INDEX(メンバー・ユニフォーム登録!$I$5:$I$104, MATCH($B13, メンバー・ユニフォーム登録!$B$5:$B$104, 0)), "")</f>
        <v/>
      </c>
      <c r="F13" s="28"/>
      <c r="G13" s="29"/>
      <c r="I13" s="32" t="s">
        <v>9</v>
      </c>
      <c r="J13" s="26" t="str">
        <f>IF(メンバー・ユニフォーム登録!N13&lt;&gt;"", メンバー・ユニフォーム登録!N13, "")</f>
        <v/>
      </c>
      <c r="K13" s="26" t="str">
        <f>IF(メンバー・ユニフォーム登録!O13&lt;&gt;"", メンバー・ユニフォーム登録!O13, "")</f>
        <v/>
      </c>
      <c r="L13" s="26" t="str">
        <f>IF(メンバー・ユニフォーム登録!P13&lt;&gt;"", メンバー・ユニフォーム登録!P13, "")</f>
        <v/>
      </c>
    </row>
    <row r="14" spans="1:15" ht="20" customHeight="1">
      <c r="A14" s="29"/>
      <c r="B14" s="38" t="str" cm="1">
        <f t="array" ref="B14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ROW(A10), 1), "")</f>
        <v/>
      </c>
      <c r="C14" s="27" t="str">
        <f>IF(B14="", "", INDEX(メンバー・ユニフォーム登録!E$5:E$104, MATCH(B14, メンバー・ユニフォーム登録!B$5:B$104, 0)))</f>
        <v/>
      </c>
      <c r="D14" s="27" t="str">
        <f>IFERROR(INDEX(メンバー・ユニフォーム登録!$F$5:$F$104, MATCH($B14, メンバー・ユニフォーム登録!$B$5:$B$104, 0)) &amp; " " &amp; INDEX(メンバー・ユニフォーム登録!$G$5:$G$104, MATCH($B14, メンバー・ユニフォーム登録!$B$5:$B$104, 0)), "")</f>
        <v/>
      </c>
      <c r="E14" s="24" t="str">
        <f>IFERROR(INDEX(メンバー・ユニフォーム登録!$I$5:$I$104, MATCH($B14, メンバー・ユニフォーム登録!$B$5:$B$104, 0)), "")</f>
        <v/>
      </c>
      <c r="F14" s="28"/>
      <c r="G14" s="29"/>
      <c r="I14" s="32" t="s">
        <v>10</v>
      </c>
      <c r="J14" s="26" t="str">
        <f>IF(メンバー・ユニフォーム登録!N14&lt;&gt;"", メンバー・ユニフォーム登録!N14, "")</f>
        <v/>
      </c>
      <c r="K14" s="26" t="str">
        <f>IF(メンバー・ユニフォーム登録!O14&lt;&gt;"", メンバー・ユニフォーム登録!O14, "")</f>
        <v/>
      </c>
      <c r="L14" s="26" t="str">
        <f>IF(メンバー・ユニフォーム登録!P14&lt;&gt;"", メンバー・ユニフォーム登録!P14, "")</f>
        <v/>
      </c>
    </row>
    <row r="15" spans="1:15" ht="20" customHeight="1">
      <c r="A15" s="29"/>
      <c r="B15" s="38" t="str" cm="1">
        <f t="array" ref="B15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ROW(A11), 1), "")</f>
        <v/>
      </c>
      <c r="C15" s="27" t="str">
        <f>IF(B15="", "", INDEX(メンバー・ユニフォーム登録!E$5:E$104, MATCH(B15, メンバー・ユニフォーム登録!B$5:B$104, 0)))</f>
        <v/>
      </c>
      <c r="D15" s="27" t="str">
        <f>IFERROR(INDEX(メンバー・ユニフォーム登録!$F$5:$F$104, MATCH($B15, メンバー・ユニフォーム登録!$B$5:$B$104, 0)) &amp; " " &amp; INDEX(メンバー・ユニフォーム登録!$G$5:$G$104, MATCH($B15, メンバー・ユニフォーム登録!$B$5:$B$104, 0)), "")</f>
        <v/>
      </c>
      <c r="E15" s="24" t="str">
        <f>IFERROR(INDEX(メンバー・ユニフォーム登録!$I$5:$I$104, MATCH($B15, メンバー・ユニフォーム登録!$B$5:$B$104, 0)), "")</f>
        <v/>
      </c>
      <c r="F15" s="28"/>
      <c r="G15" s="29"/>
      <c r="I15" s="9"/>
      <c r="J15" s="10"/>
      <c r="K15" s="10"/>
      <c r="L15" s="10"/>
    </row>
    <row r="16" spans="1:15" ht="20" customHeight="1">
      <c r="A16" s="29"/>
      <c r="B16" s="38" t="str" cm="1">
        <f t="array" ref="B16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ROW(A12), 1), "")</f>
        <v/>
      </c>
      <c r="C16" s="27" t="str">
        <f>IF(B16="", "", INDEX(メンバー・ユニフォーム登録!E$5:E$104, MATCH(B16, メンバー・ユニフォーム登録!B$5:B$104, 0)))</f>
        <v/>
      </c>
      <c r="D16" s="27" t="str">
        <f>IFERROR(INDEX(メンバー・ユニフォーム登録!$F$5:$F$104, MATCH($B16, メンバー・ユニフォーム登録!$B$5:$B$104, 0)) &amp; " " &amp; INDEX(メンバー・ユニフォーム登録!$G$5:$G$104, MATCH($B16, メンバー・ユニフォーム登録!$B$5:$B$104, 0)), "")</f>
        <v/>
      </c>
      <c r="E16" s="24" t="str">
        <f>IFERROR(INDEX(メンバー・ユニフォーム登録!$I$5:$I$104, MATCH($B16, メンバー・ユニフォーム登録!$B$5:$B$104, 0)), "")</f>
        <v/>
      </c>
      <c r="F16" s="28"/>
      <c r="G16" s="29"/>
      <c r="I16" s="10" t="s">
        <v>12</v>
      </c>
      <c r="J16" s="10"/>
      <c r="K16" s="10"/>
      <c r="L16" s="10"/>
    </row>
    <row r="17" spans="1:7" ht="20" customHeight="1">
      <c r="A17" s="29"/>
      <c r="B17" s="38" t="str" cm="1">
        <f t="array" ref="B17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ROW(A13), 1), "")</f>
        <v/>
      </c>
      <c r="C17" s="27" t="str">
        <f>IF(B17="", "", INDEX(メンバー・ユニフォーム登録!E$5:E$104, MATCH(B17, メンバー・ユニフォーム登録!B$5:B$104, 0)))</f>
        <v/>
      </c>
      <c r="D17" s="27" t="str">
        <f>IFERROR(INDEX(メンバー・ユニフォーム登録!$F$5:$F$104, MATCH($B17, メンバー・ユニフォーム登録!$B$5:$B$104, 0)) &amp; " " &amp; INDEX(メンバー・ユニフォーム登録!$G$5:$G$104, MATCH($B17, メンバー・ユニフォーム登録!$B$5:$B$104, 0)), "")</f>
        <v/>
      </c>
      <c r="E17" s="24" t="str">
        <f>IFERROR(INDEX(メンバー・ユニフォーム登録!$I$5:$I$104, MATCH($B17, メンバー・ユニフォーム登録!$B$5:$B$104, 0)), "")</f>
        <v/>
      </c>
      <c r="F17" s="28"/>
      <c r="G17" s="29"/>
    </row>
    <row r="18" spans="1:7" ht="20" customHeight="1">
      <c r="A18" s="29"/>
      <c r="B18" s="38" t="str" cm="1">
        <f t="array" ref="B18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ROW(A14), 1), "")</f>
        <v/>
      </c>
      <c r="C18" s="27" t="str">
        <f>IF(B18="", "", INDEX(メンバー・ユニフォーム登録!E$5:E$104, MATCH(B18, メンバー・ユニフォーム登録!B$5:B$104, 0)))</f>
        <v/>
      </c>
      <c r="D18" s="27" t="str">
        <f>IFERROR(INDEX(メンバー・ユニフォーム登録!$F$5:$F$104, MATCH($B18, メンバー・ユニフォーム登録!$B$5:$B$104, 0)) &amp; " " &amp; INDEX(メンバー・ユニフォーム登録!$G$5:$G$104, MATCH($B18, メンバー・ユニフォーム登録!$B$5:$B$104, 0)), "")</f>
        <v/>
      </c>
      <c r="E18" s="24" t="str">
        <f>IFERROR(INDEX(メンバー・ユニフォーム登録!$I$5:$I$104, MATCH($B18, メンバー・ユニフォーム登録!$B$5:$B$104, 0)), "")</f>
        <v/>
      </c>
      <c r="F18" s="28"/>
      <c r="G18" s="29"/>
    </row>
    <row r="19" spans="1:7" ht="20" customHeight="1">
      <c r="A19" s="29"/>
      <c r="B19" s="38" t="str" cm="1">
        <f t="array" ref="B19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ROW(A15), 1), "")</f>
        <v/>
      </c>
      <c r="C19" s="27" t="str">
        <f>IF(B19="", "", INDEX(メンバー・ユニフォーム登録!E$5:E$104, MATCH(B19, メンバー・ユニフォーム登録!B$5:B$104, 0)))</f>
        <v/>
      </c>
      <c r="D19" s="27" t="str">
        <f>IFERROR(INDEX(メンバー・ユニフォーム登録!$F$5:$F$104, MATCH($B19, メンバー・ユニフォーム登録!$B$5:$B$104, 0)) &amp; " " &amp; INDEX(メンバー・ユニフォーム登録!$G$5:$G$104, MATCH($B19, メンバー・ユニフォーム登録!$B$5:$B$104, 0)), "")</f>
        <v/>
      </c>
      <c r="E19" s="24" t="str">
        <f>IFERROR(INDEX(メンバー・ユニフォーム登録!$I$5:$I$104, MATCH($B19, メンバー・ユニフォーム登録!$B$5:$B$104, 0)), "")</f>
        <v/>
      </c>
      <c r="F19" s="28"/>
      <c r="G19" s="29"/>
    </row>
    <row r="20" spans="1:7" ht="20" customHeight="1">
      <c r="A20" s="29"/>
      <c r="B20" s="38" t="str" cm="1">
        <f t="array" ref="B20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ROW(A16), 1), "")</f>
        <v/>
      </c>
      <c r="C20" s="27" t="str">
        <f>IF(B20="", "", INDEX(メンバー・ユニフォーム登録!E$5:E$104, MATCH(B20, メンバー・ユニフォーム登録!B$5:B$104, 0)))</f>
        <v/>
      </c>
      <c r="D20" s="27" t="str">
        <f>IFERROR(INDEX(メンバー・ユニフォーム登録!$F$5:$F$104, MATCH($B20, メンバー・ユニフォーム登録!$B$5:$B$104, 0)) &amp; " " &amp; INDEX(メンバー・ユニフォーム登録!$G$5:$G$104, MATCH($B20, メンバー・ユニフォーム登録!$B$5:$B$104, 0)), "")</f>
        <v/>
      </c>
      <c r="E20" s="24" t="str">
        <f>IFERROR(INDEX(メンバー・ユニフォーム登録!$I$5:$I$104, MATCH($B20, メンバー・ユニフォーム登録!$B$5:$B$104, 0)), "")</f>
        <v/>
      </c>
      <c r="F20" s="28"/>
      <c r="G20" s="29"/>
    </row>
    <row r="21" spans="1:7" ht="20" customHeight="1">
      <c r="A21" s="29"/>
      <c r="B21" s="38" t="str" cm="1">
        <f t="array" ref="B21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ROW(A17), 1), "")</f>
        <v/>
      </c>
      <c r="C21" s="27" t="str">
        <f>IF(B21="", "", INDEX(メンバー・ユニフォーム登録!E$5:E$104, MATCH(B21, メンバー・ユニフォーム登録!B$5:B$104, 0)))</f>
        <v/>
      </c>
      <c r="D21" s="27" t="str">
        <f>IFERROR(INDEX(メンバー・ユニフォーム登録!$F$5:$F$104, MATCH($B21, メンバー・ユニフォーム登録!$B$5:$B$104, 0)) &amp; " " &amp; INDEX(メンバー・ユニフォーム登録!$G$5:$G$104, MATCH($B21, メンバー・ユニフォーム登録!$B$5:$B$104, 0)), "")</f>
        <v/>
      </c>
      <c r="E21" s="24" t="str">
        <f>IFERROR(INDEX(メンバー・ユニフォーム登録!$I$5:$I$104, MATCH($B21, メンバー・ユニフォーム登録!$B$5:$B$104, 0)), "")</f>
        <v/>
      </c>
      <c r="F21" s="28"/>
      <c r="G21" s="29"/>
    </row>
    <row r="22" spans="1:7" ht="20" customHeight="1">
      <c r="A22" s="29"/>
      <c r="B22" s="38" t="str" cm="1">
        <f t="array" ref="B22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ROW(A18), 1), "")</f>
        <v/>
      </c>
      <c r="C22" s="27" t="str">
        <f>IF(B22="", "", INDEX(メンバー・ユニフォーム登録!E$5:E$104, MATCH(B22, メンバー・ユニフォーム登録!B$5:B$104, 0)))</f>
        <v/>
      </c>
      <c r="D22" s="27" t="str">
        <f>IFERROR(INDEX(メンバー・ユニフォーム登録!$F$5:$F$104, MATCH($B22, メンバー・ユニフォーム登録!$B$5:$B$104, 0)) &amp; " " &amp; INDEX(メンバー・ユニフォーム登録!$G$5:$G$104, MATCH($B22, メンバー・ユニフォーム登録!$B$5:$B$104, 0)), "")</f>
        <v/>
      </c>
      <c r="E22" s="24" t="str">
        <f>IFERROR(INDEX(メンバー・ユニフォーム登録!$I$5:$I$104, MATCH($B22, メンバー・ユニフォーム登録!$B$5:$B$104, 0)), "")</f>
        <v/>
      </c>
      <c r="F22" s="28"/>
      <c r="G22" s="29"/>
    </row>
    <row r="23" spans="1:7" ht="20" customHeight="1">
      <c r="A23" s="29"/>
      <c r="B23" s="38" t="str" cm="1">
        <f t="array" ref="B23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ROW(A19), 1), "")</f>
        <v/>
      </c>
      <c r="C23" s="27" t="str">
        <f>IF(B23="", "", INDEX(メンバー・ユニフォーム登録!E$5:E$104, MATCH(B23, メンバー・ユニフォーム登録!B$5:B$104, 0)))</f>
        <v/>
      </c>
      <c r="D23" s="27" t="str">
        <f>IFERROR(INDEX(メンバー・ユニフォーム登録!$F$5:$F$104, MATCH($B23, メンバー・ユニフォーム登録!$B$5:$B$104, 0)) &amp; " " &amp; INDEX(メンバー・ユニフォーム登録!$G$5:$G$104, MATCH($B23, メンバー・ユニフォーム登録!$B$5:$B$104, 0)), "")</f>
        <v/>
      </c>
      <c r="E23" s="24" t="str">
        <f>IFERROR(INDEX(メンバー・ユニフォーム登録!$I$5:$I$104, MATCH($B23, メンバー・ユニフォーム登録!$B$5:$B$104, 0)), "")</f>
        <v/>
      </c>
      <c r="F23" s="28"/>
      <c r="G23" s="29"/>
    </row>
    <row r="24" spans="1:7" ht="20" customHeight="1">
      <c r="A24" s="29"/>
      <c r="B24" s="38" t="str" cm="1">
        <f t="array" ref="B24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ROW(A20), 1), "")</f>
        <v/>
      </c>
      <c r="C24" s="27" t="str">
        <f>IF(B24="", "", INDEX(メンバー・ユニフォーム登録!E$5:E$104, MATCH(B24, メンバー・ユニフォーム登録!B$5:B$104, 0)))</f>
        <v/>
      </c>
      <c r="D24" s="27" t="str">
        <f>IFERROR(INDEX(メンバー・ユニフォーム登録!$F$5:$F$104, MATCH($B24, メンバー・ユニフォーム登録!$B$5:$B$104, 0)) &amp; " " &amp; INDEX(メンバー・ユニフォーム登録!$G$5:$G$104, MATCH($B24, メンバー・ユニフォーム登録!$B$5:$B$104, 0)), "")</f>
        <v/>
      </c>
      <c r="E24" s="24" t="str">
        <f>IFERROR(INDEX(メンバー・ユニフォーム登録!$I$5:$I$104, MATCH($B24, メンバー・ユニフォーム登録!$B$5:$B$104, 0)), "")</f>
        <v/>
      </c>
      <c r="F24" s="28"/>
      <c r="G24" s="29"/>
    </row>
    <row r="25" spans="1:7" ht="20" customHeight="1">
      <c r="A25" s="29"/>
      <c r="B25" s="38" t="str" cm="1">
        <f t="array" ref="B25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ROW(A21), 1), "")</f>
        <v/>
      </c>
      <c r="C25" s="27" t="str">
        <f>IF(B25="", "", INDEX(メンバー・ユニフォーム登録!E$5:E$104, MATCH(B25, メンバー・ユニフォーム登録!B$5:B$104, 0)))</f>
        <v/>
      </c>
      <c r="D25" s="27" t="str">
        <f>IFERROR(INDEX(メンバー・ユニフォーム登録!$F$5:$F$104, MATCH($B25, メンバー・ユニフォーム登録!$B$5:$B$104, 0)) &amp; " " &amp; INDEX(メンバー・ユニフォーム登録!$G$5:$G$104, MATCH($B25, メンバー・ユニフォーム登録!$B$5:$B$104, 0)), "")</f>
        <v/>
      </c>
      <c r="E25" s="24" t="str">
        <f>IFERROR(INDEX(メンバー・ユニフォーム登録!$I$5:$I$104, MATCH($B25, メンバー・ユニフォーム登録!$B$5:$B$104, 0)), "")</f>
        <v/>
      </c>
      <c r="F25" s="28"/>
      <c r="G25" s="29"/>
    </row>
    <row r="26" spans="1:7" ht="20" customHeight="1">
      <c r="A26" s="29"/>
      <c r="B26" s="38" t="str" cm="1">
        <f t="array" ref="B26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ROW(A22), 1), "")</f>
        <v/>
      </c>
      <c r="C26" s="27" t="str">
        <f>IF(B26="", "", INDEX(メンバー・ユニフォーム登録!E$5:E$104, MATCH(B26, メンバー・ユニフォーム登録!B$5:B$104, 0)))</f>
        <v/>
      </c>
      <c r="D26" s="27" t="str">
        <f>IFERROR(INDEX(メンバー・ユニフォーム登録!$F$5:$F$104, MATCH($B26, メンバー・ユニフォーム登録!$B$5:$B$104, 0)) &amp; " " &amp; INDEX(メンバー・ユニフォーム登録!$G$5:$G$104, MATCH($B26, メンバー・ユニフォーム登録!$B$5:$B$104, 0)), "")</f>
        <v/>
      </c>
      <c r="E26" s="24" t="str">
        <f>IFERROR(INDEX(メンバー・ユニフォーム登録!$I$5:$I$104, MATCH($B26, メンバー・ユニフォーム登録!$B$5:$B$104, 0)), "")</f>
        <v/>
      </c>
      <c r="F26" s="28"/>
      <c r="G26" s="29"/>
    </row>
    <row r="27" spans="1:7" ht="20" customHeight="1">
      <c r="A27" s="29"/>
      <c r="B27" s="38" t="str" cm="1">
        <f t="array" ref="B27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ROW(A23), 1), "")</f>
        <v/>
      </c>
      <c r="C27" s="27" t="str">
        <f>IF(B27="", "", INDEX(メンバー・ユニフォーム登録!E$5:E$104, MATCH(B27, メンバー・ユニフォーム登録!B$5:B$104, 0)))</f>
        <v/>
      </c>
      <c r="D27" s="27" t="str">
        <f>IFERROR(INDEX(メンバー・ユニフォーム登録!$F$5:$F$104, MATCH($B27, メンバー・ユニフォーム登録!$B$5:$B$104, 0)) &amp; " " &amp; INDEX(メンバー・ユニフォーム登録!$G$5:$G$104, MATCH($B27, メンバー・ユニフォーム登録!$B$5:$B$104, 0)), "")</f>
        <v/>
      </c>
      <c r="E27" s="24" t="str">
        <f>IFERROR(INDEX(メンバー・ユニフォーム登録!$I$5:$I$104, MATCH($B27, メンバー・ユニフォーム登録!$B$5:$B$104, 0)), "")</f>
        <v/>
      </c>
      <c r="F27" s="30"/>
      <c r="G27" s="29"/>
    </row>
    <row r="28" spans="1:7" ht="20" customHeight="1">
      <c r="A28" s="29"/>
      <c r="B28" s="38" t="str" cm="1">
        <f t="array" ref="B28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ROW(A24), 1), "")</f>
        <v/>
      </c>
      <c r="C28" s="27" t="str">
        <f>IF(B28="", "", INDEX(メンバー・ユニフォーム登録!E$5:E$104, MATCH(B28, メンバー・ユニフォーム登録!B$5:B$104, 0)))</f>
        <v/>
      </c>
      <c r="D28" s="27" t="str">
        <f>IFERROR(INDEX(メンバー・ユニフォーム登録!$F$5:$F$104, MATCH($B28, メンバー・ユニフォーム登録!$B$5:$B$104, 0)) &amp; " " &amp; INDEX(メンバー・ユニフォーム登録!$G$5:$G$104, MATCH($B28, メンバー・ユニフォーム登録!$B$5:$B$104, 0)), "")</f>
        <v/>
      </c>
      <c r="E28" s="24" t="str">
        <f>IFERROR(INDEX(メンバー・ユニフォーム登録!$I$5:$I$104, MATCH($B28, メンバー・ユニフォーム登録!$B$5:$B$104, 0)), "")</f>
        <v/>
      </c>
      <c r="F28" s="74"/>
      <c r="G28" s="74"/>
    </row>
    <row r="29" spans="1:7" ht="20" customHeight="1">
      <c r="A29" s="29"/>
      <c r="B29" s="38" t="str" cm="1">
        <f t="array" ref="B29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ROW(A25), 1), "")</f>
        <v/>
      </c>
      <c r="C29" s="27" t="str">
        <f>IF(B29="", "", INDEX(メンバー・ユニフォーム登録!E$5:E$104, MATCH(B29, メンバー・ユニフォーム登録!B$5:B$104, 0)))</f>
        <v/>
      </c>
      <c r="D29" s="27" t="str">
        <f>IFERROR(INDEX(メンバー・ユニフォーム登録!$F$5:$F$104, MATCH($B29, メンバー・ユニフォーム登録!$B$5:$B$104, 0)) &amp; " " &amp; INDEX(メンバー・ユニフォーム登録!$G$5:$G$104, MATCH($B29, メンバー・ユニフォーム登録!$B$5:$B$104, 0)), "")</f>
        <v/>
      </c>
      <c r="E29" s="24" t="str">
        <f>IFERROR(INDEX(メンバー・ユニフォーム登録!$I$5:$I$104, MATCH($B29, メンバー・ユニフォーム登録!$B$5:$B$104, 0)), "")</f>
        <v/>
      </c>
      <c r="F29" s="28"/>
      <c r="G29" s="29"/>
    </row>
    <row r="30" spans="1:7" ht="20" customHeight="1">
      <c r="A30" s="29"/>
      <c r="B30" s="38" t="str" cm="1">
        <f t="array" ref="B30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ROW(A26), 1), "")</f>
        <v/>
      </c>
      <c r="C30" s="27" t="str">
        <f>IF(B30="", "", INDEX(メンバー・ユニフォーム登録!E$5:E$104, MATCH(B30, メンバー・ユニフォーム登録!B$5:B$104, 0)))</f>
        <v/>
      </c>
      <c r="D30" s="27" t="str">
        <f>IFERROR(INDEX(メンバー・ユニフォーム登録!$F$5:$F$104, MATCH($B30, メンバー・ユニフォーム登録!$B$5:$B$104, 0)) &amp; " " &amp; INDEX(メンバー・ユニフォーム登録!$G$5:$G$104, MATCH($B30, メンバー・ユニフォーム登録!$B$5:$B$104, 0)), "")</f>
        <v/>
      </c>
      <c r="E30" s="24" t="str">
        <f>IFERROR(INDEX(メンバー・ユニフォーム登録!$I$5:$I$104, MATCH($B30, メンバー・ユニフォーム登録!$B$5:$B$104, 0)), "")</f>
        <v/>
      </c>
      <c r="F30" s="28"/>
      <c r="G30" s="29"/>
    </row>
    <row r="31" spans="1:7" ht="20" customHeight="1">
      <c r="A31" s="29"/>
      <c r="B31" s="38" t="str" cm="1">
        <f t="array" ref="B31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ROW(A27), 1), "")</f>
        <v/>
      </c>
      <c r="C31" s="27" t="str">
        <f>IF(B31="", "", INDEX(メンバー・ユニフォーム登録!E$5:E$104, MATCH(B31, メンバー・ユニフォーム登録!B$5:B$104, 0)))</f>
        <v/>
      </c>
      <c r="D31" s="27" t="str">
        <f>IFERROR(INDEX(メンバー・ユニフォーム登録!$F$5:$F$104, MATCH($B31, メンバー・ユニフォーム登録!$B$5:$B$104, 0)) &amp; " " &amp; INDEX(メンバー・ユニフォーム登録!$G$5:$G$104, MATCH($B31, メンバー・ユニフォーム登録!$B$5:$B$104, 0)), "")</f>
        <v/>
      </c>
      <c r="E31" s="24" t="str">
        <f>IFERROR(INDEX(メンバー・ユニフォーム登録!$I$5:$I$104, MATCH($B31, メンバー・ユニフォーム登録!$B$5:$B$104, 0)), "")</f>
        <v/>
      </c>
      <c r="F31" s="30"/>
      <c r="G31" s="29"/>
    </row>
    <row r="32" spans="1:7" ht="20" customHeight="1">
      <c r="A32" s="29"/>
      <c r="B32" s="38" t="str" cm="1">
        <f t="array" ref="B32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ROW(A28), 1), "")</f>
        <v/>
      </c>
      <c r="C32" s="27" t="str">
        <f>IF(B32="", "", INDEX(メンバー・ユニフォーム登録!E$5:E$104, MATCH(B32, メンバー・ユニフォーム登録!B$5:B$104, 0)))</f>
        <v/>
      </c>
      <c r="D32" s="27" t="str">
        <f>IFERROR(INDEX(メンバー・ユニフォーム登録!$F$5:$F$104, MATCH($B32, メンバー・ユニフォーム登録!$B$5:$B$104, 0)) &amp; " " &amp; INDEX(メンバー・ユニフォーム登録!$G$5:$G$104, MATCH($B32, メンバー・ユニフォーム登録!$B$5:$B$104, 0)), "")</f>
        <v/>
      </c>
      <c r="E32" s="24" t="str">
        <f>IFERROR(INDEX(メンバー・ユニフォーム登録!$I$5:$I$104, MATCH($B32, メンバー・ユニフォーム登録!$B$5:$B$104, 0)), "")</f>
        <v/>
      </c>
      <c r="F32" s="30"/>
      <c r="G32" s="29"/>
    </row>
    <row r="33" spans="1:7" ht="20" customHeight="1">
      <c r="A33" s="29"/>
      <c r="B33" s="38" t="str" cm="1">
        <f t="array" ref="B33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ROW(A29), 1), "")</f>
        <v/>
      </c>
      <c r="C33" s="27" t="str">
        <f>IF(B33="", "", INDEX(メンバー・ユニフォーム登録!E$5:E$104, MATCH(B33, メンバー・ユニフォーム登録!B$5:B$104, 0)))</f>
        <v/>
      </c>
      <c r="D33" s="27" t="str">
        <f>IFERROR(INDEX(メンバー・ユニフォーム登録!$F$5:$F$104, MATCH($B33, メンバー・ユニフォーム登録!$B$5:$B$104, 0)) &amp; " " &amp; INDEX(メンバー・ユニフォーム登録!$G$5:$G$104, MATCH($B33, メンバー・ユニフォーム登録!$B$5:$B$104, 0)), "")</f>
        <v/>
      </c>
      <c r="E33" s="24" t="str">
        <f>IFERROR(INDEX(メンバー・ユニフォーム登録!$I$5:$I$104, MATCH($B33, メンバー・ユニフォーム登録!$B$5:$B$104, 0)), "")</f>
        <v/>
      </c>
      <c r="F33" s="31"/>
      <c r="G33" s="29"/>
    </row>
    <row r="34" spans="1:7" ht="20" customHeight="1">
      <c r="A34" s="29"/>
      <c r="B34" s="38" t="str" cm="1">
        <f t="array" ref="B34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ROW(A30), 1), "")</f>
        <v/>
      </c>
      <c r="C34" s="27" t="str">
        <f>IF(B34="", "", INDEX(メンバー・ユニフォーム登録!E$5:E$104, MATCH(B34, メンバー・ユニフォーム登録!B$5:B$104, 0)))</f>
        <v/>
      </c>
      <c r="D34" s="27" t="str">
        <f>IFERROR(INDEX(メンバー・ユニフォーム登録!$F$5:$F$104, MATCH($B34, メンバー・ユニフォーム登録!$B$5:$B$104, 0)) &amp; " " &amp; INDEX(メンバー・ユニフォーム登録!$G$5:$G$104, MATCH($B34, メンバー・ユニフォーム登録!$B$5:$B$104, 0)), "")</f>
        <v/>
      </c>
      <c r="E34" s="24" t="str">
        <f>IFERROR(INDEX(メンバー・ユニフォーム登録!$I$5:$I$104, MATCH($B34, メンバー・ユニフォーム登録!$B$5:$B$104, 0)), "")</f>
        <v/>
      </c>
      <c r="F34" s="31"/>
      <c r="G34" s="29"/>
    </row>
    <row r="35" spans="1:7" ht="20" customHeight="1">
      <c r="A35" s="29"/>
      <c r="B35" s="38" t="str" cm="1">
        <f t="array" ref="B35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ROW(A31), 1), "")</f>
        <v/>
      </c>
      <c r="C35" s="27" t="str">
        <f>IF(B35="", "", INDEX(メンバー・ユニフォーム登録!E$5:E$104, MATCH(B35, メンバー・ユニフォーム登録!B$5:B$104, 0)))</f>
        <v/>
      </c>
      <c r="D35" s="27" t="str">
        <f>IFERROR(INDEX(メンバー・ユニフォーム登録!$F$5:$F$104, MATCH($B35, メンバー・ユニフォーム登録!$B$5:$B$104, 0)) &amp; " " &amp; INDEX(メンバー・ユニフォーム登録!$G$5:$G$104, MATCH($B35, メンバー・ユニフォーム登録!$B$5:$B$104, 0)), "")</f>
        <v/>
      </c>
      <c r="E35" s="24" t="str">
        <f>IFERROR(INDEX(メンバー・ユニフォーム登録!$I$5:$I$104, MATCH($B35, メンバー・ユニフォーム登録!$B$5:$B$104, 0)), "")</f>
        <v/>
      </c>
      <c r="F35" s="31"/>
      <c r="G35" s="29"/>
    </row>
    <row r="36" spans="1:7" ht="20" customHeight="1">
      <c r="A36" s="29"/>
      <c r="B36" s="38" t="str" cm="1">
        <f t="array" ref="B36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ROW(A32), 1), "")</f>
        <v/>
      </c>
      <c r="C36" s="27" t="str">
        <f>IF(B36="", "", INDEX(メンバー・ユニフォーム登録!E$5:E$104, MATCH(B36, メンバー・ユニフォーム登録!B$5:B$104, 0)))</f>
        <v/>
      </c>
      <c r="D36" s="27" t="str">
        <f>IFERROR(INDEX(メンバー・ユニフォーム登録!$F$5:$F$104, MATCH($B36, メンバー・ユニフォーム登録!$B$5:$B$104, 0)) &amp; " " &amp; INDEX(メンバー・ユニフォーム登録!$G$5:$G$104, MATCH($B36, メンバー・ユニフォーム登録!$B$5:$B$104, 0)), "")</f>
        <v/>
      </c>
      <c r="E36" s="24" t="str">
        <f>IFERROR(INDEX(メンバー・ユニフォーム登録!$I$5:$I$104, MATCH($B36, メンバー・ユニフォーム登録!$B$5:$B$104, 0)), "")</f>
        <v/>
      </c>
      <c r="F36" s="31"/>
      <c r="G36" s="29"/>
    </row>
    <row r="37" spans="1:7" ht="20" customHeight="1">
      <c r="A37" s="29"/>
      <c r="B37" s="38" t="str" cm="1">
        <f t="array" ref="B37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ROW(A33), 1), "")</f>
        <v/>
      </c>
      <c r="C37" s="27" t="str">
        <f>IF(B37="", "", INDEX(メンバー・ユニフォーム登録!E$5:E$104, MATCH(B37, メンバー・ユニフォーム登録!B$5:B$104, 0)))</f>
        <v/>
      </c>
      <c r="D37" s="27" t="str">
        <f>IFERROR(INDEX(メンバー・ユニフォーム登録!$F$5:$F$104, MATCH($B37, メンバー・ユニフォーム登録!$B$5:$B$104, 0)) &amp; " " &amp; INDEX(メンバー・ユニフォーム登録!$G$5:$G$104, MATCH($B37, メンバー・ユニフォーム登録!$B$5:$B$104, 0)), "")</f>
        <v/>
      </c>
      <c r="E37" s="24" t="str">
        <f>IFERROR(INDEX(メンバー・ユニフォーム登録!$I$5:$I$104, MATCH($B37, メンバー・ユニフォーム登録!$B$5:$B$104, 0)), "")</f>
        <v/>
      </c>
      <c r="F37" s="31"/>
      <c r="G37" s="29"/>
    </row>
    <row r="38" spans="1:7" ht="20" customHeight="1">
      <c r="A38" s="29"/>
      <c r="B38" s="38" t="str" cm="1">
        <f t="array" ref="B38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ROW(A34), 1), "")</f>
        <v/>
      </c>
      <c r="C38" s="27" t="str">
        <f>IF(B38="", "", INDEX(メンバー・ユニフォーム登録!E$5:E$104, MATCH(B38, メンバー・ユニフォーム登録!B$5:B$104, 0)))</f>
        <v/>
      </c>
      <c r="D38" s="27" t="str">
        <f>IFERROR(INDEX(メンバー・ユニフォーム登録!$F$5:$F$104, MATCH($B38, メンバー・ユニフォーム登録!$B$5:$B$104, 0)) &amp; " " &amp; INDEX(メンバー・ユニフォーム登録!$G$5:$G$104, MATCH($B38, メンバー・ユニフォーム登録!$B$5:$B$104, 0)), "")</f>
        <v/>
      </c>
      <c r="E38" s="24" t="str">
        <f>IFERROR(INDEX(メンバー・ユニフォーム登録!$I$5:$I$104, MATCH($B38, メンバー・ユニフォーム登録!$B$5:$B$104, 0)), "")</f>
        <v/>
      </c>
      <c r="F38" s="31"/>
      <c r="G38" s="29"/>
    </row>
    <row r="39" spans="1:7" ht="20" customHeight="1">
      <c r="A39" s="29"/>
      <c r="B39" s="38" t="str" cm="1">
        <f t="array" ref="B39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ROW(A35), 1), "")</f>
        <v/>
      </c>
      <c r="C39" s="27" t="str">
        <f>IF(B39="", "", INDEX(メンバー・ユニフォーム登録!E$5:E$104, MATCH(B39, メンバー・ユニフォーム登録!B$5:B$104, 0)))</f>
        <v/>
      </c>
      <c r="D39" s="27" t="str">
        <f>IFERROR(INDEX(メンバー・ユニフォーム登録!$F$5:$F$104, MATCH($B39, メンバー・ユニフォーム登録!$B$5:$B$104, 0)) &amp; " " &amp; INDEX(メンバー・ユニフォーム登録!$G$5:$G$104, MATCH($B39, メンバー・ユニフォーム登録!$B$5:$B$104, 0)), "")</f>
        <v/>
      </c>
      <c r="E39" s="24" t="str">
        <f>IFERROR(INDEX(メンバー・ユニフォーム登録!$I$5:$I$104, MATCH($B39, メンバー・ユニフォーム登録!$B$5:$B$104, 0)), "")</f>
        <v/>
      </c>
      <c r="F39" s="30"/>
      <c r="G39" s="29"/>
    </row>
    <row r="40" spans="1:7" ht="20" customHeight="1">
      <c r="A40" s="29"/>
      <c r="B40" s="38" t="str" cm="1">
        <f t="array" ref="B40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ROW(A36), 1), "")</f>
        <v/>
      </c>
      <c r="C40" s="27" t="str">
        <f>IF(B40="", "", INDEX(メンバー・ユニフォーム登録!E$5:E$104, MATCH(B40, メンバー・ユニフォーム登録!B$5:B$104, 0)))</f>
        <v/>
      </c>
      <c r="D40" s="27" t="str">
        <f>IFERROR(INDEX(メンバー・ユニフォーム登録!$F$5:$F$104, MATCH($B40, メンバー・ユニフォーム登録!$B$5:$B$104, 0)) &amp; " " &amp; INDEX(メンバー・ユニフォーム登録!$G$5:$G$104, MATCH($B40, メンバー・ユニフォーム登録!$B$5:$B$104, 0)), "")</f>
        <v/>
      </c>
      <c r="E40" s="24" t="str">
        <f>IFERROR(INDEX(メンバー・ユニフォーム登録!$I$5:$I$104, MATCH($B40, メンバー・ユニフォーム登録!$B$5:$B$104, 0)), "")</f>
        <v/>
      </c>
      <c r="F40" s="30"/>
      <c r="G40" s="29"/>
    </row>
    <row r="41" spans="1:7" ht="20" customHeight="1">
      <c r="A41" s="29"/>
      <c r="B41" s="38" t="str" cm="1">
        <f t="array" ref="B41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ROW(A37), 1), "")</f>
        <v/>
      </c>
      <c r="C41" s="27" t="str">
        <f>IF(B41="", "", INDEX(メンバー・ユニフォーム登録!E$5:E$104, MATCH(B41, メンバー・ユニフォーム登録!B$5:B$104, 0)))</f>
        <v/>
      </c>
      <c r="D41" s="27" t="str">
        <f>IFERROR(INDEX(メンバー・ユニフォーム登録!$F$5:$F$104, MATCH($B41, メンバー・ユニフォーム登録!$B$5:$B$104, 0)) &amp; " " &amp; INDEX(メンバー・ユニフォーム登録!$G$5:$G$104, MATCH($B41, メンバー・ユニフォーム登録!$B$5:$B$104, 0)), "")</f>
        <v/>
      </c>
      <c r="E41" s="24" t="str">
        <f>IFERROR(INDEX(メンバー・ユニフォーム登録!$I$5:$I$104, MATCH($B41, メンバー・ユニフォーム登録!$B$5:$B$104, 0)), "")</f>
        <v/>
      </c>
      <c r="F41" s="30"/>
      <c r="G41" s="29"/>
    </row>
    <row r="42" spans="1:7" ht="20" customHeight="1">
      <c r="A42" s="29"/>
      <c r="B42" s="38" t="str" cm="1">
        <f t="array" ref="B42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ROW(A38), 1), "")</f>
        <v/>
      </c>
      <c r="C42" s="27" t="str">
        <f>IF(B42="", "", INDEX(メンバー・ユニフォーム登録!E$5:E$104, MATCH(B42, メンバー・ユニフォーム登録!B$5:B$104, 0)))</f>
        <v/>
      </c>
      <c r="D42" s="27" t="str">
        <f>IFERROR(INDEX(メンバー・ユニフォーム登録!$F$5:$F$104, MATCH($B42, メンバー・ユニフォーム登録!$B$5:$B$104, 0)) &amp; " " &amp; INDEX(メンバー・ユニフォーム登録!$G$5:$G$104, MATCH($B42, メンバー・ユニフォーム登録!$B$5:$B$104, 0)), "")</f>
        <v/>
      </c>
      <c r="E42" s="24" t="str">
        <f>IFERROR(INDEX(メンバー・ユニフォーム登録!$I$5:$I$104, MATCH($B42, メンバー・ユニフォーム登録!$B$5:$B$104, 0)), "")</f>
        <v/>
      </c>
      <c r="F42" s="30"/>
      <c r="G42" s="29"/>
    </row>
    <row r="43" spans="1:7" ht="20" customHeight="1">
      <c r="A43" s="29"/>
      <c r="B43" s="38" t="str" cm="1">
        <f t="array" ref="B43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ROW(A39), 1), "")</f>
        <v/>
      </c>
      <c r="C43" s="27" t="str">
        <f>IF(B43="", "", INDEX(メンバー・ユニフォーム登録!E$5:E$104, MATCH(B43, メンバー・ユニフォーム登録!B$5:B$104, 0)))</f>
        <v/>
      </c>
      <c r="D43" s="27" t="str">
        <f>IFERROR(INDEX(メンバー・ユニフォーム登録!$F$5:$F$104, MATCH($B43, メンバー・ユニフォーム登録!$B$5:$B$104, 0)) &amp; " " &amp; INDEX(メンバー・ユニフォーム登録!$G$5:$G$104, MATCH($B43, メンバー・ユニフォーム登録!$B$5:$B$104, 0)), "")</f>
        <v/>
      </c>
      <c r="E43" s="24" t="str">
        <f>IFERROR(INDEX(メンバー・ユニフォーム登録!$I$5:$I$104, MATCH($B43, メンバー・ユニフォーム登録!$B$5:$B$104, 0)), "")</f>
        <v/>
      </c>
      <c r="F43" s="30"/>
      <c r="G43" s="29"/>
    </row>
    <row r="44" spans="1:7" ht="20" customHeight="1">
      <c r="A44" s="29"/>
      <c r="B44" s="38" t="str" cm="1">
        <f t="array" ref="B44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ROW(A40), 1), "")</f>
        <v/>
      </c>
      <c r="C44" s="27" t="str">
        <f>IF(B44="", "", INDEX(メンバー・ユニフォーム登録!E$5:E$104, MATCH(B44, メンバー・ユニフォーム登録!B$5:B$104, 0)))</f>
        <v/>
      </c>
      <c r="D44" s="27" t="str">
        <f>IFERROR(INDEX(メンバー・ユニフォーム登録!$F$5:$F$104, MATCH($B44, メンバー・ユニフォーム登録!$B$5:$B$104, 0)) &amp; " " &amp; INDEX(メンバー・ユニフォーム登録!$G$5:$G$104, MATCH($B44, メンバー・ユニフォーム登録!$B$5:$B$104, 0)), "")</f>
        <v/>
      </c>
      <c r="E44" s="24" t="str">
        <f>IFERROR(INDEX(メンバー・ユニフォーム登録!$I$5:$I$104, MATCH($B44, メンバー・ユニフォーム登録!$B$5:$B$104, 0)), "")</f>
        <v/>
      </c>
      <c r="F44" s="30"/>
      <c r="G44" s="29"/>
    </row>
    <row r="45" spans="1:7" ht="20" customHeight="1">
      <c r="A45" s="29"/>
      <c r="B45" s="38" t="str" cm="1">
        <f t="array" ref="B45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ROW(A41), 1), "")</f>
        <v/>
      </c>
      <c r="C45" s="27" t="str">
        <f>IF(B45="", "", INDEX(メンバー・ユニフォーム登録!E$5:E$104, MATCH(B45, メンバー・ユニフォーム登録!B$5:B$104, 0)))</f>
        <v/>
      </c>
      <c r="D45" s="27" t="str">
        <f>IFERROR(INDEX(メンバー・ユニフォーム登録!$F$5:$F$104, MATCH($B45, メンバー・ユニフォーム登録!$B$5:$B$104, 0)) &amp; " " &amp; INDEX(メンバー・ユニフォーム登録!$G$5:$G$104, MATCH($B45, メンバー・ユニフォーム登録!$B$5:$B$104, 0)), "")</f>
        <v/>
      </c>
      <c r="E45" s="24" t="str">
        <f>IFERROR(INDEX(メンバー・ユニフォーム登録!$I$5:$I$104, MATCH($B45, メンバー・ユニフォーム登録!$B$5:$B$104, 0)), "")</f>
        <v/>
      </c>
      <c r="F45" s="30"/>
      <c r="G45" s="29"/>
    </row>
    <row r="46" spans="1:7" ht="20" customHeight="1">
      <c r="A46" s="29"/>
      <c r="B46" s="38" t="str" cm="1">
        <f t="array" ref="B46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ROW(A42), 1), "")</f>
        <v/>
      </c>
      <c r="C46" s="27" t="str">
        <f>IF(B46="", "", INDEX(メンバー・ユニフォーム登録!E$5:E$104, MATCH(B46, メンバー・ユニフォーム登録!B$5:B$104, 0)))</f>
        <v/>
      </c>
      <c r="D46" s="27" t="str">
        <f>IFERROR(INDEX(メンバー・ユニフォーム登録!$F$5:$F$104, MATCH($B46, メンバー・ユニフォーム登録!$B$5:$B$104, 0)) &amp; " " &amp; INDEX(メンバー・ユニフォーム登録!$G$5:$G$104, MATCH($B46, メンバー・ユニフォーム登録!$B$5:$B$104, 0)), "")</f>
        <v/>
      </c>
      <c r="E46" s="24" t="str">
        <f>IFERROR(INDEX(メンバー・ユニフォーム登録!$I$5:$I$104, MATCH($B46, メンバー・ユニフォーム登録!$B$5:$B$104, 0)), "")</f>
        <v/>
      </c>
      <c r="F46" s="30"/>
      <c r="G46" s="29"/>
    </row>
    <row r="47" spans="1:7" ht="20" customHeight="1">
      <c r="A47" s="29"/>
      <c r="B47" s="38" t="str" cm="1">
        <f t="array" ref="B47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ROW(A43), 1), "")</f>
        <v/>
      </c>
      <c r="C47" s="27" t="str">
        <f>IF(B47="", "", INDEX(メンバー・ユニフォーム登録!E$5:E$104, MATCH(B47, メンバー・ユニフォーム登録!B$5:B$104, 0)))</f>
        <v/>
      </c>
      <c r="D47" s="27" t="str">
        <f>IFERROR(INDEX(メンバー・ユニフォーム登録!$F$5:$F$104, MATCH($B47, メンバー・ユニフォーム登録!$B$5:$B$104, 0)) &amp; " " &amp; INDEX(メンバー・ユニフォーム登録!$G$5:$G$104, MATCH($B47, メンバー・ユニフォーム登録!$B$5:$B$104, 0)), "")</f>
        <v/>
      </c>
      <c r="E47" s="24" t="str">
        <f>IFERROR(INDEX(メンバー・ユニフォーム登録!$I$5:$I$104, MATCH($B47, メンバー・ユニフォーム登録!$B$5:$B$104, 0)), "")</f>
        <v/>
      </c>
      <c r="F47" s="30"/>
      <c r="G47" s="29"/>
    </row>
    <row r="48" spans="1:7" ht="20" customHeight="1">
      <c r="A48" s="29"/>
      <c r="B48" s="38" t="str" cm="1">
        <f t="array" ref="B48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ROW(A44), 1), "")</f>
        <v/>
      </c>
      <c r="C48" s="27" t="str">
        <f>IF(B48="", "", INDEX(メンバー・ユニフォーム登録!E$5:E$104, MATCH(B48, メンバー・ユニフォーム登録!B$5:B$104, 0)))</f>
        <v/>
      </c>
      <c r="D48" s="27" t="str">
        <f>IFERROR(INDEX(メンバー・ユニフォーム登録!$F$5:$F$104, MATCH($B48, メンバー・ユニフォーム登録!$B$5:$B$104, 0)) &amp; " " &amp; INDEX(メンバー・ユニフォーム登録!$G$5:$G$104, MATCH($B48, メンバー・ユニフォーム登録!$B$5:$B$104, 0)), "")</f>
        <v/>
      </c>
      <c r="E48" s="24" t="str">
        <f>IFERROR(INDEX(メンバー・ユニフォーム登録!$I$5:$I$104, MATCH($B48, メンバー・ユニフォーム登録!$B$5:$B$104, 0)), "")</f>
        <v/>
      </c>
      <c r="F48" s="30"/>
      <c r="G48" s="29"/>
    </row>
    <row r="49" spans="1:7" ht="20" customHeight="1">
      <c r="A49" s="29"/>
      <c r="B49" s="38" t="str" cm="1">
        <f t="array" ref="B49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ROW(A45), 1), "")</f>
        <v/>
      </c>
      <c r="C49" s="27" t="str">
        <f>IF(B49="", "", INDEX(メンバー・ユニフォーム登録!E$5:E$104, MATCH(B49, メンバー・ユニフォーム登録!B$5:B$104, 0)))</f>
        <v/>
      </c>
      <c r="D49" s="27" t="str">
        <f>IFERROR(INDEX(メンバー・ユニフォーム登録!$F$5:$F$104, MATCH($B49, メンバー・ユニフォーム登録!$B$5:$B$104, 0)) &amp; " " &amp; INDEX(メンバー・ユニフォーム登録!$G$5:$G$104, MATCH($B49, メンバー・ユニフォーム登録!$B$5:$B$104, 0)), "")</f>
        <v/>
      </c>
      <c r="E49" s="24" t="str">
        <f>IFERROR(INDEX(メンバー・ユニフォーム登録!$I$5:$I$104, MATCH($B49, メンバー・ユニフォーム登録!$B$5:$B$104, 0)), "")</f>
        <v/>
      </c>
      <c r="F49" s="30"/>
      <c r="G49" s="29"/>
    </row>
    <row r="50" spans="1:7" ht="20" customHeight="1">
      <c r="A50" s="29"/>
      <c r="B50" s="38" t="str" cm="1">
        <f t="array" ref="B50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ROW(A46), 1), "")</f>
        <v/>
      </c>
      <c r="C50" s="27" t="str">
        <f>IF(B50="", "", INDEX(メンバー・ユニフォーム登録!E$5:E$104, MATCH(B50, メンバー・ユニフォーム登録!B$5:B$104, 0)))</f>
        <v/>
      </c>
      <c r="D50" s="27" t="str">
        <f>IFERROR(INDEX(メンバー・ユニフォーム登録!$F$5:$F$104, MATCH($B50, メンバー・ユニフォーム登録!$B$5:$B$104, 0)) &amp; " " &amp; INDEX(メンバー・ユニフォーム登録!$G$5:$G$104, MATCH($B50, メンバー・ユニフォーム登録!$B$5:$B$104, 0)), "")</f>
        <v/>
      </c>
      <c r="E50" s="24" t="str">
        <f>IFERROR(INDEX(メンバー・ユニフォーム登録!$I$5:$I$104, MATCH($B50, メンバー・ユニフォーム登録!$B$5:$B$104, 0)), "")</f>
        <v/>
      </c>
      <c r="F50" s="30"/>
      <c r="G50" s="29"/>
    </row>
    <row r="51" spans="1:7" ht="20" customHeight="1">
      <c r="A51" s="29"/>
      <c r="B51" s="38" t="str" cm="1">
        <f t="array" ref="B51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ROW(A47), 1), "")</f>
        <v/>
      </c>
      <c r="C51" s="27" t="str">
        <f>IF(B51="", "", INDEX(メンバー・ユニフォーム登録!E$5:E$104, MATCH(B51, メンバー・ユニフォーム登録!B$5:B$104, 0)))</f>
        <v/>
      </c>
      <c r="D51" s="27" t="str">
        <f>IFERROR(INDEX(メンバー・ユニフォーム登録!$F$5:$F$104, MATCH($B51, メンバー・ユニフォーム登録!$B$5:$B$104, 0)) &amp; " " &amp; INDEX(メンバー・ユニフォーム登録!$G$5:$G$104, MATCH($B51, メンバー・ユニフォーム登録!$B$5:$B$104, 0)), "")</f>
        <v/>
      </c>
      <c r="E51" s="24" t="str">
        <f>IFERROR(INDEX(メンバー・ユニフォーム登録!$I$5:$I$104, MATCH($B51, メンバー・ユニフォーム登録!$B$5:$B$104, 0)), "")</f>
        <v/>
      </c>
      <c r="F51" s="30"/>
      <c r="G51" s="29"/>
    </row>
    <row r="52" spans="1:7" ht="20" customHeight="1">
      <c r="A52" s="29"/>
      <c r="B52" s="38" t="str" cm="1">
        <f t="array" ref="B52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ROW(A48), 1), "")</f>
        <v/>
      </c>
      <c r="C52" s="27" t="str">
        <f>IF(B52="", "", INDEX(メンバー・ユニフォーム登録!E$5:E$104, MATCH(B52, メンバー・ユニフォーム登録!B$5:B$104, 0)))</f>
        <v/>
      </c>
      <c r="D52" s="27" t="str">
        <f>IFERROR(INDEX(メンバー・ユニフォーム登録!$F$5:$F$104, MATCH($B52, メンバー・ユニフォーム登録!$B$5:$B$104, 0)) &amp; " " &amp; INDEX(メンバー・ユニフォーム登録!$G$5:$G$104, MATCH($B52, メンバー・ユニフォーム登録!$B$5:$B$104, 0)), "")</f>
        <v/>
      </c>
      <c r="E52" s="24" t="str">
        <f>IFERROR(INDEX(メンバー・ユニフォーム登録!$I$5:$I$104, MATCH($B52, メンバー・ユニフォーム登録!$B$5:$B$104, 0)), "")</f>
        <v/>
      </c>
      <c r="F52" s="30"/>
      <c r="G52" s="29"/>
    </row>
    <row r="53" spans="1:7" ht="20" customHeight="1">
      <c r="A53" s="29"/>
      <c r="B53" s="38" t="str" cm="1">
        <f t="array" ref="B53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ROW(A49), 1), "")</f>
        <v/>
      </c>
      <c r="C53" s="27" t="str">
        <f>IF(B53="", "", INDEX(メンバー・ユニフォーム登録!E$5:E$104, MATCH(B53, メンバー・ユニフォーム登録!B$5:B$104, 0)))</f>
        <v/>
      </c>
      <c r="D53" s="27" t="str">
        <f>IFERROR(INDEX(メンバー・ユニフォーム登録!$F$5:$F$104, MATCH($B53, メンバー・ユニフォーム登録!$B$5:$B$104, 0)) &amp; " " &amp; INDEX(メンバー・ユニフォーム登録!$G$5:$G$104, MATCH($B53, メンバー・ユニフォーム登録!$B$5:$B$104, 0)), "")</f>
        <v/>
      </c>
      <c r="E53" s="24" t="str">
        <f>IFERROR(INDEX(メンバー・ユニフォーム登録!$I$5:$I$104, MATCH($B53, メンバー・ユニフォーム登録!$B$5:$B$104, 0)), "")</f>
        <v/>
      </c>
      <c r="F53" s="30"/>
      <c r="G53" s="29"/>
    </row>
    <row r="54" spans="1:7" ht="20" customHeight="1">
      <c r="A54" s="29"/>
      <c r="B54" s="38" t="str" cm="1">
        <f t="array" ref="B54">IFERROR(INDEX(_xlfn._xlws.SORT(_xlfn._xlws.FILTER(メンバー・ユニフォーム登録!B$5:H$104, (メンバー・ユニフォーム登録!J$5:J$104&lt;&gt;"抹消") * (メンバー・ユニフォーム登録!J$5:J$104&lt;&gt;"メンバー外") * (メンバー・ユニフォーム登録!B$5:B$104&lt;&gt;"")), 1, 1), ROW(A50), 1), "")</f>
        <v/>
      </c>
      <c r="C54" s="27" t="str">
        <f>IF(B54="", "", INDEX(メンバー・ユニフォーム登録!E$5:E$104, MATCH(B54, メンバー・ユニフォーム登録!B$5:B$104, 0)))</f>
        <v/>
      </c>
      <c r="D54" s="27" t="str">
        <f>IFERROR(INDEX(メンバー・ユニフォーム登録!$F$5:$F$104, MATCH($B54, メンバー・ユニフォーム登録!$B$5:$B$104, 0)) &amp; " " &amp; INDEX(メンバー・ユニフォーム登録!$G$5:$G$104, MATCH($B54, メンバー・ユニフォーム登録!$B$5:$B$104, 0)), "")</f>
        <v/>
      </c>
      <c r="E54" s="24" t="str">
        <f>IFERROR(INDEX(メンバー・ユニフォーム登録!$I$5:$I$104, MATCH($B54, メンバー・ユニフォーム登録!$B$5:$B$104, 0)), "")</f>
        <v/>
      </c>
      <c r="F54" s="30"/>
      <c r="G54" s="29"/>
    </row>
    <row r="55" spans="1:7" ht="18" customHeight="1"/>
    <row r="58" spans="1:7">
      <c r="B58" s="15"/>
      <c r="C58" s="1"/>
      <c r="E58" s="1"/>
    </row>
    <row r="59" spans="1:7">
      <c r="B59" s="15"/>
    </row>
    <row r="60" spans="1:7">
      <c r="B60" s="15"/>
    </row>
    <row r="61" spans="1:7">
      <c r="B61" s="15"/>
    </row>
    <row r="62" spans="1:7">
      <c r="B62" s="15"/>
    </row>
    <row r="63" spans="1:7">
      <c r="B63" s="15"/>
    </row>
  </sheetData>
  <mergeCells count="1">
    <mergeCell ref="J2:L2"/>
  </mergeCells>
  <phoneticPr fontId="3"/>
  <dataValidations count="1">
    <dataValidation type="whole" imeMode="off" allowBlank="1" showInputMessage="1" showErrorMessage="1" sqref="B5:B54" xr:uid="{E3B2ECA9-3137-5B42-816C-64B2A8D07EAA}">
      <formula1>1</formula1>
      <formula2>999</formula2>
    </dataValidation>
  </dataValidations>
  <printOptions horizontalCentered="1" verticalCentered="1"/>
  <pageMargins left="0.261811024" right="0.261811024" top="0.49803149600000002" bottom="0.35433070866141703" header="0.31496062992126" footer="0.31496062992126"/>
  <pageSetup paperSize="9" scale="71" orientation="portrait" horizontalDpi="429496729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9C2FF-5A73-0C45-B7F7-A654D8E912BE}">
  <dimension ref="A1:I57"/>
  <sheetViews>
    <sheetView topLeftCell="A6" workbookViewId="0">
      <selection activeCell="F28" sqref="F28"/>
    </sheetView>
  </sheetViews>
  <sheetFormatPr baseColWidth="10" defaultColWidth="14.33203125" defaultRowHeight="16" customHeight="1"/>
  <cols>
    <col min="1" max="1" width="17.6640625" style="2" bestFit="1" customWidth="1"/>
    <col min="2" max="2" width="11.1640625" style="2" customWidth="1"/>
    <col min="3" max="8" width="17.33203125" style="2" customWidth="1"/>
    <col min="9" max="16384" width="14.33203125" style="2"/>
  </cols>
  <sheetData>
    <row r="1" spans="1:8" ht="16" customHeight="1">
      <c r="A1" s="2" t="s">
        <v>24</v>
      </c>
    </row>
    <row r="2" spans="1:8" ht="16" customHeight="1">
      <c r="A2" s="2" t="s">
        <v>25</v>
      </c>
      <c r="B2" s="2" t="s">
        <v>26</v>
      </c>
      <c r="D2" s="3" t="s">
        <v>118</v>
      </c>
      <c r="E2" s="2" t="s">
        <v>81</v>
      </c>
      <c r="F2" s="3" t="s">
        <v>28</v>
      </c>
    </row>
    <row r="3" spans="1:8" ht="16" customHeight="1">
      <c r="A3" s="2" t="s">
        <v>29</v>
      </c>
      <c r="B3" s="2" t="s">
        <v>30</v>
      </c>
      <c r="E3" s="3" t="s">
        <v>27</v>
      </c>
      <c r="F3" s="3" t="s">
        <v>28</v>
      </c>
    </row>
    <row r="4" spans="1:8" ht="16" customHeight="1">
      <c r="A4" s="2" t="s">
        <v>31</v>
      </c>
      <c r="B4" s="2" t="s">
        <v>32</v>
      </c>
      <c r="E4" s="3" t="s">
        <v>27</v>
      </c>
      <c r="F4" s="3" t="s">
        <v>28</v>
      </c>
    </row>
    <row r="5" spans="1:8" ht="16" customHeight="1">
      <c r="A5" s="2" t="s">
        <v>33</v>
      </c>
      <c r="B5" s="2" t="s">
        <v>34</v>
      </c>
      <c r="E5" s="3" t="s">
        <v>27</v>
      </c>
      <c r="F5" s="3" t="s">
        <v>28</v>
      </c>
      <c r="G5" s="3" t="s">
        <v>35</v>
      </c>
      <c r="H5" s="3" t="s">
        <v>36</v>
      </c>
    </row>
    <row r="6" spans="1:8" ht="16" customHeight="1">
      <c r="A6" s="2" t="s">
        <v>37</v>
      </c>
      <c r="B6" s="2" t="s">
        <v>38</v>
      </c>
      <c r="E6" s="3" t="s">
        <v>27</v>
      </c>
    </row>
    <row r="7" spans="1:8" ht="16" customHeight="1">
      <c r="A7" s="2" t="s">
        <v>39</v>
      </c>
      <c r="B7" s="2" t="s">
        <v>40</v>
      </c>
      <c r="F7" s="3" t="s">
        <v>28</v>
      </c>
    </row>
    <row r="8" spans="1:8" ht="16" customHeight="1">
      <c r="A8" s="2" t="s">
        <v>41</v>
      </c>
      <c r="B8" s="2" t="s">
        <v>42</v>
      </c>
      <c r="E8" s="3" t="s">
        <v>27</v>
      </c>
      <c r="F8" s="3" t="s">
        <v>28</v>
      </c>
      <c r="G8" s="3" t="s">
        <v>35</v>
      </c>
    </row>
    <row r="9" spans="1:8" ht="16" customHeight="1">
      <c r="A9" s="2" t="s">
        <v>100</v>
      </c>
      <c r="B9" s="2" t="s">
        <v>43</v>
      </c>
      <c r="F9" s="3" t="s">
        <v>28</v>
      </c>
      <c r="H9" s="3" t="s">
        <v>36</v>
      </c>
    </row>
    <row r="10" spans="1:8" ht="16" customHeight="1">
      <c r="A10" s="2" t="s">
        <v>44</v>
      </c>
      <c r="B10" s="2" t="s">
        <v>45</v>
      </c>
      <c r="D10" s="3" t="s">
        <v>118</v>
      </c>
      <c r="F10" s="3" t="s">
        <v>28</v>
      </c>
      <c r="G10" s="3" t="s">
        <v>35</v>
      </c>
      <c r="H10" s="3" t="s">
        <v>36</v>
      </c>
    </row>
    <row r="11" spans="1:8" ht="16" customHeight="1">
      <c r="A11" s="2" t="s">
        <v>46</v>
      </c>
      <c r="B11" s="2" t="s">
        <v>47</v>
      </c>
      <c r="E11" s="3" t="s">
        <v>27</v>
      </c>
    </row>
    <row r="12" spans="1:8" ht="16" customHeight="1">
      <c r="A12" s="2" t="s">
        <v>48</v>
      </c>
      <c r="B12" s="2" t="s">
        <v>49</v>
      </c>
      <c r="E12" s="3" t="s">
        <v>27</v>
      </c>
      <c r="F12" s="3" t="s">
        <v>28</v>
      </c>
    </row>
    <row r="13" spans="1:8" ht="16" customHeight="1">
      <c r="A13" s="2" t="s">
        <v>50</v>
      </c>
      <c r="B13" s="2" t="s">
        <v>51</v>
      </c>
      <c r="E13" s="3" t="s">
        <v>27</v>
      </c>
    </row>
    <row r="14" spans="1:8" ht="16" customHeight="1">
      <c r="A14" s="2" t="s">
        <v>52</v>
      </c>
      <c r="B14" s="2" t="s">
        <v>53</v>
      </c>
      <c r="E14" s="3" t="s">
        <v>27</v>
      </c>
    </row>
    <row r="15" spans="1:8" ht="16" customHeight="1">
      <c r="A15" s="2" t="s">
        <v>54</v>
      </c>
      <c r="B15" s="2" t="s">
        <v>55</v>
      </c>
      <c r="E15" s="3" t="s">
        <v>27</v>
      </c>
      <c r="F15" s="3" t="s">
        <v>28</v>
      </c>
      <c r="G15" s="3" t="s">
        <v>35</v>
      </c>
    </row>
    <row r="16" spans="1:8" ht="16" customHeight="1">
      <c r="A16" s="2" t="s">
        <v>113</v>
      </c>
      <c r="B16" s="2" t="s">
        <v>107</v>
      </c>
      <c r="G16" s="3" t="s">
        <v>35</v>
      </c>
    </row>
    <row r="17" spans="1:8" ht="16" customHeight="1">
      <c r="A17" s="2" t="s">
        <v>74</v>
      </c>
      <c r="B17" s="2" t="s">
        <v>75</v>
      </c>
      <c r="H17" s="3" t="s">
        <v>36</v>
      </c>
    </row>
    <row r="18" spans="1:8" ht="16" customHeight="1">
      <c r="A18" s="2" t="s">
        <v>56</v>
      </c>
      <c r="B18" s="2" t="s">
        <v>57</v>
      </c>
      <c r="E18" s="3" t="s">
        <v>27</v>
      </c>
      <c r="F18" s="3" t="s">
        <v>28</v>
      </c>
    </row>
    <row r="19" spans="1:8" ht="16" customHeight="1">
      <c r="A19" s="2" t="s">
        <v>72</v>
      </c>
      <c r="B19" s="2" t="s">
        <v>73</v>
      </c>
      <c r="E19" s="3" t="s">
        <v>27</v>
      </c>
    </row>
    <row r="20" spans="1:8" ht="16" customHeight="1">
      <c r="A20" s="2" t="s">
        <v>76</v>
      </c>
      <c r="B20" s="2" t="s">
        <v>99</v>
      </c>
      <c r="G20" s="3" t="s">
        <v>35</v>
      </c>
      <c r="H20" s="3" t="s">
        <v>36</v>
      </c>
    </row>
    <row r="21" spans="1:8" ht="16" customHeight="1">
      <c r="A21" s="2" t="s">
        <v>78</v>
      </c>
      <c r="B21" s="2" t="s">
        <v>79</v>
      </c>
    </row>
    <row r="22" spans="1:8" ht="16" customHeight="1">
      <c r="A22" s="2" t="s">
        <v>82</v>
      </c>
      <c r="B22" s="2" t="s">
        <v>83</v>
      </c>
      <c r="D22" s="3" t="s">
        <v>118</v>
      </c>
      <c r="E22" s="3"/>
    </row>
    <row r="23" spans="1:8" ht="16" customHeight="1">
      <c r="A23" s="2" t="s">
        <v>84</v>
      </c>
      <c r="B23" s="2" t="s">
        <v>85</v>
      </c>
      <c r="D23" s="3" t="s">
        <v>118</v>
      </c>
      <c r="E23" s="3"/>
    </row>
    <row r="24" spans="1:8" ht="16" customHeight="1">
      <c r="A24" s="2" t="s">
        <v>123</v>
      </c>
      <c r="B24" s="2" t="s">
        <v>124</v>
      </c>
      <c r="D24" s="3" t="s">
        <v>118</v>
      </c>
    </row>
    <row r="25" spans="1:8" ht="16" customHeight="1">
      <c r="A25" s="2" t="s">
        <v>115</v>
      </c>
      <c r="B25" s="2" t="s">
        <v>125</v>
      </c>
      <c r="C25" s="2" t="s">
        <v>126</v>
      </c>
      <c r="D25" s="3"/>
    </row>
    <row r="26" spans="1:8" ht="16" customHeight="1">
      <c r="A26" s="2" t="s">
        <v>127</v>
      </c>
      <c r="B26" s="2" t="s">
        <v>128</v>
      </c>
      <c r="C26" s="2" t="s">
        <v>126</v>
      </c>
    </row>
    <row r="27" spans="1:8" ht="16" customHeight="1">
      <c r="A27" s="2" t="s">
        <v>116</v>
      </c>
      <c r="B27" s="2" t="s">
        <v>129</v>
      </c>
      <c r="C27" s="2" t="s">
        <v>126</v>
      </c>
    </row>
    <row r="28" spans="1:8" ht="16" customHeight="1">
      <c r="A28" s="2" t="s">
        <v>117</v>
      </c>
      <c r="B28" s="2" t="s">
        <v>130</v>
      </c>
      <c r="C28" s="2" t="s">
        <v>126</v>
      </c>
    </row>
    <row r="32" spans="1:8" ht="16" customHeight="1" thickBot="1"/>
    <row r="33" spans="1:9" ht="16" customHeight="1">
      <c r="A33" s="44" t="s">
        <v>105</v>
      </c>
      <c r="B33" s="45"/>
      <c r="C33" s="46" t="s">
        <v>114</v>
      </c>
      <c r="D33" s="45" t="s">
        <v>60</v>
      </c>
      <c r="E33" s="46" t="s">
        <v>27</v>
      </c>
      <c r="F33" s="46" t="s">
        <v>28</v>
      </c>
      <c r="G33" s="46" t="s">
        <v>35</v>
      </c>
      <c r="H33" s="47" t="s">
        <v>36</v>
      </c>
      <c r="I33" s="43" t="s">
        <v>106</v>
      </c>
    </row>
    <row r="34" spans="1:9" ht="16" customHeight="1">
      <c r="A34" s="48"/>
      <c r="C34" s="3"/>
      <c r="E34" s="3"/>
      <c r="F34" s="3"/>
      <c r="G34" s="3"/>
      <c r="H34" s="49"/>
    </row>
    <row r="35" spans="1:9" ht="16" customHeight="1">
      <c r="A35" s="48"/>
      <c r="B35" s="3"/>
      <c r="C35" s="75" t="s">
        <v>115</v>
      </c>
      <c r="D35" s="2" t="s">
        <v>119</v>
      </c>
      <c r="E35" s="2" t="s">
        <v>119</v>
      </c>
      <c r="F35" s="2" t="s">
        <v>119</v>
      </c>
      <c r="G35" s="2" t="s">
        <v>61</v>
      </c>
      <c r="H35" s="50" t="s">
        <v>61</v>
      </c>
    </row>
    <row r="36" spans="1:9" ht="16" customHeight="1">
      <c r="A36" s="48"/>
      <c r="C36" s="75" t="s">
        <v>120</v>
      </c>
      <c r="D36" s="2" t="s">
        <v>67</v>
      </c>
      <c r="E36" s="2" t="s">
        <v>59</v>
      </c>
      <c r="F36" s="2" t="s">
        <v>59</v>
      </c>
      <c r="G36" s="2" t="s">
        <v>63</v>
      </c>
      <c r="H36" s="50" t="s">
        <v>58</v>
      </c>
    </row>
    <row r="37" spans="1:9" ht="16" customHeight="1">
      <c r="A37" s="48"/>
      <c r="B37" s="3"/>
      <c r="C37" s="75" t="s">
        <v>116</v>
      </c>
      <c r="D37" s="2" t="s">
        <v>68</v>
      </c>
      <c r="E37" s="2" t="s">
        <v>31</v>
      </c>
      <c r="F37" s="2" t="s">
        <v>31</v>
      </c>
      <c r="G37" s="2" t="s">
        <v>77</v>
      </c>
      <c r="H37" s="50" t="s">
        <v>80</v>
      </c>
    </row>
    <row r="38" spans="1:9" ht="16" customHeight="1">
      <c r="A38" s="48"/>
      <c r="B38" s="3"/>
      <c r="C38" s="75" t="s">
        <v>117</v>
      </c>
      <c r="D38" s="2" t="s">
        <v>123</v>
      </c>
      <c r="E38" s="2" t="s">
        <v>64</v>
      </c>
      <c r="F38" s="2" t="s">
        <v>61</v>
      </c>
      <c r="G38" s="2" t="s">
        <v>58</v>
      </c>
      <c r="H38" s="50" t="s">
        <v>131</v>
      </c>
    </row>
    <row r="39" spans="1:9" ht="16" customHeight="1">
      <c r="A39" s="48"/>
      <c r="B39" s="3"/>
      <c r="C39" s="75"/>
      <c r="D39" s="2" t="s">
        <v>58</v>
      </c>
      <c r="E39" s="2" t="s">
        <v>61</v>
      </c>
      <c r="F39" s="2" t="s">
        <v>63</v>
      </c>
      <c r="G39" t="s">
        <v>121</v>
      </c>
      <c r="H39" s="50"/>
    </row>
    <row r="40" spans="1:9" ht="16" customHeight="1">
      <c r="A40" s="48"/>
      <c r="C40" s="75"/>
      <c r="D40" s="75"/>
      <c r="E40" s="2" t="s">
        <v>63</v>
      </c>
      <c r="F40" s="2" t="s">
        <v>70</v>
      </c>
      <c r="G40" s="2" t="s">
        <v>65</v>
      </c>
      <c r="H40" s="76"/>
    </row>
    <row r="41" spans="1:9" ht="16" customHeight="1">
      <c r="A41" s="48"/>
      <c r="C41" s="75"/>
      <c r="D41" s="75"/>
      <c r="E41" s="2" t="s">
        <v>69</v>
      </c>
      <c r="F41" s="2" t="s">
        <v>56</v>
      </c>
      <c r="G41" s="2" t="s">
        <v>131</v>
      </c>
      <c r="H41" s="50"/>
    </row>
    <row r="42" spans="1:9" ht="16" customHeight="1">
      <c r="A42" s="48"/>
      <c r="C42" s="75"/>
      <c r="D42" s="75"/>
      <c r="E42" s="2" t="s">
        <v>62</v>
      </c>
      <c r="F42" s="2" t="s">
        <v>71</v>
      </c>
      <c r="G42" s="75"/>
      <c r="H42" s="50"/>
    </row>
    <row r="43" spans="1:9" ht="16" customHeight="1">
      <c r="A43" s="48"/>
      <c r="C43" s="75"/>
      <c r="D43" s="75"/>
      <c r="E43" s="2" t="s">
        <v>56</v>
      </c>
      <c r="F43" s="2" t="s">
        <v>58</v>
      </c>
      <c r="G43" s="75"/>
      <c r="H43" s="50"/>
    </row>
    <row r="44" spans="1:9" ht="16" customHeight="1">
      <c r="A44" s="48"/>
      <c r="C44" s="75"/>
      <c r="D44" s="75"/>
      <c r="E44" s="2" t="s">
        <v>122</v>
      </c>
      <c r="F44" s="2" t="s">
        <v>122</v>
      </c>
      <c r="G44" s="75"/>
      <c r="H44" s="50"/>
    </row>
    <row r="45" spans="1:9" ht="16" customHeight="1">
      <c r="A45" s="48"/>
      <c r="C45" s="75"/>
      <c r="D45" s="75"/>
      <c r="E45" s="2" t="s">
        <v>66</v>
      </c>
      <c r="F45" s="2" t="s">
        <v>65</v>
      </c>
      <c r="H45" s="50"/>
    </row>
    <row r="46" spans="1:9" ht="16" customHeight="1">
      <c r="A46" s="48"/>
      <c r="C46" s="75"/>
      <c r="D46" s="75"/>
      <c r="E46" s="2" t="s">
        <v>52</v>
      </c>
      <c r="F46" s="75"/>
      <c r="H46" s="50"/>
    </row>
    <row r="47" spans="1:9" ht="16" customHeight="1" thickBot="1">
      <c r="A47" s="51"/>
      <c r="B47" s="52"/>
      <c r="C47" s="77"/>
      <c r="D47" s="77"/>
      <c r="E47" s="52" t="s">
        <v>65</v>
      </c>
      <c r="F47" s="52"/>
      <c r="G47" s="52"/>
      <c r="H47" s="53"/>
    </row>
    <row r="48" spans="1:9" ht="16" customHeight="1">
      <c r="B48"/>
      <c r="C48"/>
      <c r="D48"/>
    </row>
    <row r="49" spans="1:4" ht="16" customHeight="1">
      <c r="B49"/>
      <c r="C49"/>
      <c r="D49"/>
    </row>
    <row r="50" spans="1:4" ht="16" customHeight="1">
      <c r="B50"/>
      <c r="C50"/>
      <c r="D50"/>
    </row>
    <row r="51" spans="1:4" ht="16" customHeight="1">
      <c r="B51"/>
      <c r="C51"/>
      <c r="D51"/>
    </row>
    <row r="52" spans="1:4" ht="16" customHeight="1" thickBot="1">
      <c r="B52"/>
      <c r="C52"/>
      <c r="D52"/>
    </row>
    <row r="53" spans="1:4" ht="16" customHeight="1">
      <c r="A53" s="44" t="s">
        <v>94</v>
      </c>
      <c r="B53" s="45"/>
      <c r="C53" s="54"/>
      <c r="D53" s="43" t="s">
        <v>106</v>
      </c>
    </row>
    <row r="54" spans="1:4" ht="16" customHeight="1">
      <c r="A54" s="48"/>
      <c r="C54" s="50" t="s">
        <v>95</v>
      </c>
    </row>
    <row r="55" spans="1:4" ht="16" customHeight="1">
      <c r="A55" s="48"/>
      <c r="C55" s="50" t="s">
        <v>96</v>
      </c>
    </row>
    <row r="56" spans="1:4" ht="16" customHeight="1">
      <c r="A56" s="48"/>
      <c r="C56" s="50" t="s">
        <v>97</v>
      </c>
    </row>
    <row r="57" spans="1:4" ht="16" customHeight="1" thickBot="1">
      <c r="A57" s="51"/>
      <c r="B57" s="52"/>
      <c r="C57" s="53" t="s">
        <v>98</v>
      </c>
    </row>
  </sheetData>
  <sheetProtection sheet="1" objects="1" scenarios="1"/>
  <phoneticPr fontId="6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12</vt:i4>
      </vt:variant>
    </vt:vector>
  </HeadingPairs>
  <TitlesOfParts>
    <vt:vector size="15" baseType="lpstr">
      <vt:lpstr>メンバー・ユニフォーム登録</vt:lpstr>
      <vt:lpstr>当日メンバー表</vt:lpstr>
      <vt:lpstr>事務局使用</vt:lpstr>
      <vt:lpstr>O_40</vt:lpstr>
      <vt:lpstr>O_50</vt:lpstr>
      <vt:lpstr>O_60</vt:lpstr>
      <vt:lpstr>O_65</vt:lpstr>
      <vt:lpstr>O30登録チーム</vt:lpstr>
      <vt:lpstr>O40エンジョイ登録チーム</vt:lpstr>
      <vt:lpstr>O40登録チーム</vt:lpstr>
      <vt:lpstr>O50登録チーム</vt:lpstr>
      <vt:lpstr>O60登録チーム</vt:lpstr>
      <vt:lpstr>O65登録チーム</vt:lpstr>
      <vt:lpstr>メンバー・ユニフォーム登録!Print_Area</vt:lpstr>
      <vt:lpstr>当日メンバー表!Print_Area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東葛マスターズリーグ</dc:creator>
  <cp:keywords/>
  <dc:description/>
  <cp:lastModifiedBy>ph271</cp:lastModifiedBy>
  <cp:lastPrinted>2026-04-03T01:28:05Z</cp:lastPrinted>
  <dcterms:created xsi:type="dcterms:W3CDTF">2011-02-21T02:57:27Z</dcterms:created>
  <dcterms:modified xsi:type="dcterms:W3CDTF">2026-06-07T17:41:50Z</dcterms:modified>
  <cp:category/>
</cp:coreProperties>
</file>